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90" yWindow="165" windowWidth="17580" windowHeight="7500" activeTab="1"/>
  </bookViews>
  <sheets>
    <sheet name="apbdes 22" sheetId="1" r:id="rId1"/>
    <sheet name="realisasi 2021" sheetId="2" r:id="rId2"/>
    <sheet name="perubahan1" sheetId="3" r:id="rId3"/>
    <sheet name="Sheet2" sheetId="4" r:id="rId4"/>
  </sheets>
  <externalReferences>
    <externalReference r:id="rId5"/>
    <externalReference r:id="rId6"/>
    <externalReference r:id="rId7"/>
  </externalReferences>
  <definedNames>
    <definedName name="_xlnm.Print_Area" localSheetId="0">'apbdes 22'!$B$1:$F$109</definedName>
  </definedNames>
  <calcPr calcId="144525"/>
</workbook>
</file>

<file path=xl/calcChain.xml><?xml version="1.0" encoding="utf-8"?>
<calcChain xmlns="http://schemas.openxmlformats.org/spreadsheetml/2006/main">
  <c r="G21" i="2" l="1"/>
  <c r="E21" i="2"/>
  <c r="F18" i="2"/>
  <c r="H76" i="1" l="1"/>
  <c r="E98" i="1"/>
  <c r="E93" i="1"/>
  <c r="E92" i="1"/>
  <c r="E47" i="1" l="1"/>
  <c r="E18" i="1" l="1"/>
  <c r="E69" i="1"/>
  <c r="E24" i="1" l="1"/>
  <c r="E13" i="1"/>
  <c r="E11" i="1"/>
  <c r="E12" i="1" l="1"/>
  <c r="E43" i="1" l="1"/>
  <c r="E39" i="1"/>
  <c r="E29" i="1" l="1"/>
  <c r="E56" i="1"/>
  <c r="E41" i="1"/>
  <c r="E78" i="1"/>
  <c r="E66" i="1"/>
  <c r="E63" i="1"/>
  <c r="E62" i="1"/>
  <c r="E61" i="1"/>
  <c r="E60" i="1"/>
  <c r="E55" i="1"/>
  <c r="C50" i="1"/>
  <c r="E49" i="1"/>
  <c r="C49" i="1"/>
  <c r="E45" i="1"/>
  <c r="E44" i="1"/>
  <c r="E42" i="1"/>
  <c r="E37" i="1"/>
  <c r="E40" i="1" l="1"/>
  <c r="E59" i="1"/>
  <c r="E30" i="1"/>
  <c r="E25" i="1"/>
  <c r="E16" i="3"/>
  <c r="E10" i="1" l="1"/>
  <c r="F84" i="3"/>
  <c r="F83" i="3" s="1"/>
  <c r="F89" i="3" s="1"/>
  <c r="F73" i="3"/>
  <c r="F70" i="3"/>
  <c r="F68" i="3"/>
  <c r="F65" i="3"/>
  <c r="F55" i="3"/>
  <c r="F54" i="3" s="1"/>
  <c r="F50" i="3"/>
  <c r="F46" i="3"/>
  <c r="F39" i="3"/>
  <c r="F36" i="3"/>
  <c r="F35" i="3" s="1"/>
  <c r="F32" i="3"/>
  <c r="F23" i="3"/>
  <c r="F19" i="3"/>
  <c r="F16" i="3"/>
  <c r="F11" i="3"/>
  <c r="E84" i="3"/>
  <c r="E83" i="3" s="1"/>
  <c r="E89" i="3" s="1"/>
  <c r="E73" i="3"/>
  <c r="E70" i="3"/>
  <c r="E68" i="3"/>
  <c r="E65" i="3"/>
  <c r="E64" i="3" s="1"/>
  <c r="E55" i="3"/>
  <c r="E54" i="3" s="1"/>
  <c r="E50" i="3"/>
  <c r="E46" i="3"/>
  <c r="E39" i="3"/>
  <c r="E36" i="3"/>
  <c r="E32" i="3"/>
  <c r="E23" i="3"/>
  <c r="E19" i="3"/>
  <c r="E11" i="3"/>
  <c r="E197" i="1"/>
  <c r="E196" i="1" s="1"/>
  <c r="E202" i="1" s="1"/>
  <c r="E186" i="1"/>
  <c r="E183" i="1"/>
  <c r="E181" i="1"/>
  <c r="E178" i="1"/>
  <c r="E168" i="1"/>
  <c r="E167" i="1" s="1"/>
  <c r="E163" i="1"/>
  <c r="E160" i="1"/>
  <c r="E153" i="1"/>
  <c r="E150" i="1"/>
  <c r="E146" i="1"/>
  <c r="E137" i="1"/>
  <c r="E133" i="1"/>
  <c r="E130" i="1"/>
  <c r="E125" i="1"/>
  <c r="E177" i="1" l="1"/>
  <c r="E136" i="1"/>
  <c r="E149" i="1"/>
  <c r="E124" i="1"/>
  <c r="E22" i="3"/>
  <c r="E79" i="3" s="1"/>
  <c r="E35" i="3"/>
  <c r="E10" i="3"/>
  <c r="F22" i="3"/>
  <c r="F64" i="3"/>
  <c r="F10" i="3"/>
  <c r="E15" i="1"/>
  <c r="E9" i="1" s="1"/>
  <c r="E192" i="1" l="1"/>
  <c r="F79" i="3"/>
  <c r="E72" i="1"/>
  <c r="G92" i="2"/>
  <c r="F90" i="2"/>
  <c r="G90" i="2" s="1"/>
  <c r="F89" i="2"/>
  <c r="G89" i="2" s="1"/>
  <c r="F88" i="2"/>
  <c r="G88" i="2" s="1"/>
  <c r="F87" i="2"/>
  <c r="G87" i="2" s="1"/>
  <c r="F86" i="2"/>
  <c r="G86" i="2" s="1"/>
  <c r="E85" i="2"/>
  <c r="G81" i="2"/>
  <c r="G50" i="2"/>
  <c r="G45" i="2"/>
  <c r="F55" i="2"/>
  <c r="E55" i="2"/>
  <c r="G55" i="2" s="1"/>
  <c r="G56" i="2"/>
  <c r="E41" i="2"/>
  <c r="F41" i="2" s="1"/>
  <c r="F43" i="2"/>
  <c r="F42" i="2"/>
  <c r="G54" i="2"/>
  <c r="F53" i="2"/>
  <c r="F51" i="2"/>
  <c r="F77" i="2"/>
  <c r="E77" i="2"/>
  <c r="F75" i="2"/>
  <c r="E75" i="2"/>
  <c r="E73" i="2"/>
  <c r="G76" i="2"/>
  <c r="F74" i="2"/>
  <c r="F73" i="2" s="1"/>
  <c r="F72" i="2" s="1"/>
  <c r="F70" i="2"/>
  <c r="F66" i="2"/>
  <c r="F65" i="2"/>
  <c r="F64" i="2"/>
  <c r="F63" i="2"/>
  <c r="F62" i="2"/>
  <c r="F61" i="2"/>
  <c r="E24" i="2"/>
  <c r="F26" i="2"/>
  <c r="F25" i="2"/>
  <c r="G37" i="2"/>
  <c r="G36" i="2"/>
  <c r="F35" i="2"/>
  <c r="G35" i="2" s="1"/>
  <c r="F33" i="2"/>
  <c r="F32" i="2"/>
  <c r="F31" i="2"/>
  <c r="F30" i="2"/>
  <c r="F29" i="2"/>
  <c r="G28" i="2"/>
  <c r="F27" i="2"/>
  <c r="E34" i="2"/>
  <c r="F34" i="2" s="1"/>
  <c r="G34" i="2" s="1"/>
  <c r="F85" i="2" l="1"/>
  <c r="G85" i="2" s="1"/>
  <c r="E72" i="2"/>
  <c r="D34" i="2"/>
  <c r="F17" i="2"/>
  <c r="F15" i="2"/>
  <c r="F14" i="2"/>
  <c r="F13" i="2"/>
  <c r="F12" i="2"/>
  <c r="G84" i="2" l="1"/>
  <c r="E84" i="2"/>
  <c r="G78" i="2"/>
  <c r="G74" i="2"/>
  <c r="F69" i="2"/>
  <c r="F68" i="2" s="1"/>
  <c r="G70" i="2"/>
  <c r="E69" i="2"/>
  <c r="E68" i="2" s="1"/>
  <c r="G68" i="2" s="1"/>
  <c r="G61" i="2"/>
  <c r="G62" i="2"/>
  <c r="G63" i="2"/>
  <c r="G64" i="2"/>
  <c r="G65" i="2"/>
  <c r="G66" i="2"/>
  <c r="F60" i="2"/>
  <c r="E60" i="2"/>
  <c r="G42" i="2"/>
  <c r="E91" i="2" l="1"/>
  <c r="F84" i="2"/>
  <c r="F91" i="2" s="1"/>
  <c r="G72" i="2"/>
  <c r="G69" i="2"/>
  <c r="G60" i="2"/>
  <c r="G59" i="2" s="1"/>
  <c r="F59" i="2"/>
  <c r="G91" i="2" l="1"/>
  <c r="G41" i="2"/>
  <c r="G46" i="2"/>
  <c r="G47" i="2"/>
  <c r="G48" i="2"/>
  <c r="G49" i="2"/>
  <c r="G51" i="2"/>
  <c r="G52" i="2"/>
  <c r="G53" i="2"/>
  <c r="G26" i="2"/>
  <c r="G27" i="2"/>
  <c r="G29" i="2"/>
  <c r="G30" i="2"/>
  <c r="G31" i="2"/>
  <c r="G32" i="2"/>
  <c r="G25" i="2"/>
  <c r="E59" i="2"/>
  <c r="E82" i="1"/>
  <c r="E58" i="1"/>
  <c r="E54" i="1"/>
  <c r="E36" i="1" s="1"/>
  <c r="E33" i="1"/>
  <c r="E23" i="1" s="1"/>
  <c r="E22" i="1" s="1"/>
  <c r="E88" i="1" l="1"/>
  <c r="G44" i="2"/>
  <c r="E9" i="2"/>
  <c r="F80" i="2"/>
  <c r="G24" i="2"/>
  <c r="G33" i="2"/>
  <c r="F9" i="2" l="1"/>
  <c r="G80" i="2"/>
  <c r="E80" i="2"/>
</calcChain>
</file>

<file path=xl/sharedStrings.xml><?xml version="1.0" encoding="utf-8"?>
<sst xmlns="http://schemas.openxmlformats.org/spreadsheetml/2006/main" count="498" uniqueCount="146">
  <si>
    <t>KECAMATAN PANCUR KABUPATEN REMBANG</t>
  </si>
  <si>
    <t>KABUPATEN REMBANG</t>
  </si>
  <si>
    <t>TAHUN 2022</t>
  </si>
  <si>
    <t>KODE</t>
  </si>
  <si>
    <t>URAIAN</t>
  </si>
  <si>
    <t>ANGGARAN</t>
  </si>
  <si>
    <t>SUMBER DANA</t>
  </si>
  <si>
    <t xml:space="preserve"> 1 </t>
  </si>
  <si>
    <t xml:space="preserve"> 3 </t>
  </si>
  <si>
    <t>PENDAPATAN</t>
  </si>
  <si>
    <t>Pendapatan Transfer</t>
  </si>
  <si>
    <t>Dana Desa</t>
  </si>
  <si>
    <t>DD</t>
  </si>
  <si>
    <t>Bagian dari hasil Pajak  Daerah</t>
  </si>
  <si>
    <t>DBH</t>
  </si>
  <si>
    <t>Bagian dari hasil  Retrebusi Daerah</t>
  </si>
  <si>
    <t xml:space="preserve">Alokasi Dana Desa </t>
  </si>
  <si>
    <t>ADD</t>
  </si>
  <si>
    <t>Bantuan Keuangan</t>
  </si>
  <si>
    <t>Bantuan kabupaten</t>
  </si>
  <si>
    <t>BANKAB</t>
  </si>
  <si>
    <t>Bantuan Propinsi</t>
  </si>
  <si>
    <t>BANPROV</t>
  </si>
  <si>
    <t>Pendapatan Lain-lain</t>
  </si>
  <si>
    <t>Hibah dan Sumbangan dari  UPK/ CSR</t>
  </si>
  <si>
    <t>UPK</t>
  </si>
  <si>
    <t>BIDANG PENYELENGGARAN PEMERINTAHAN DESA</t>
  </si>
  <si>
    <t>Penyelenggaran Belanja Siltap, Tunjangan dan Operasional Pemerintahan Desa (Maksimal 30% untuk kegiatan 01, 02, 05,dan 06)</t>
  </si>
  <si>
    <t>Penyediaan Penghasilan Tetap dan Tunjangan Kepala Desa</t>
  </si>
  <si>
    <t>Penyediaan Penghasilan Tetap dan Tunjangan Perangkat Desa</t>
  </si>
  <si>
    <t>Penyediaan Jaminan Sosial bagi Kepala Desa dan Perangkat Desa</t>
  </si>
  <si>
    <t>Penyediaan Operasional Pemerintah Desa (ATK, Honor PKPKD dan PPKD, Perlengkapan Perkantoran, pakaian dinas/atribut, listrik/telpon dll))</t>
  </si>
  <si>
    <t>Penyediaan Tunjangan BPD</t>
  </si>
  <si>
    <t>Penyediaan Operasional BPD (rapat, ATK, Makan Minum, Perlengkapan Perkantoran, Pakaian Seragam, perjalanan dinas,Listrik/telpon, dll)</t>
  </si>
  <si>
    <t xml:space="preserve">Tambahan Penghasilan Kepala Desa dan Perangkat Desa </t>
  </si>
  <si>
    <t>Tambahan Penghasilan Kepala Desa dan Perangkat Desa Tidak Berbengkok</t>
  </si>
  <si>
    <t>Administrasi Kependudukan, Pencatatan Sipil, Statistik dan Kearsipan</t>
  </si>
  <si>
    <t>Lain Lain Sub Bidang Administrasi Kependudukan, Capil, Statistik dan Kearsipan</t>
  </si>
  <si>
    <t>BIDANG PELAKSANAAN PEMBANGUNAN DESA</t>
  </si>
  <si>
    <t>Sub Bidang Pendidikan</t>
  </si>
  <si>
    <t>Penyelenggaran PAUD/TK/TPA/TKA/TPQ/Madrasah NonFormal Milik Desa (Honor, Pakaian dll)</t>
  </si>
  <si>
    <t>Sub Bidang Kesehatan</t>
  </si>
  <si>
    <t>Penyelenggaraan Posyandu (Mkn Tambahan, Kls Bumil, Lamsia, Insentif)</t>
  </si>
  <si>
    <t>Penyelenggaraan Desa Siaga Kesehatan</t>
  </si>
  <si>
    <t>Penyelenggaraan  Posbindu (PIK Remaja, Insentif kader Posbindu</t>
  </si>
  <si>
    <t>Penyelenggaraan  PPKBD dan Sub PPKBD (Pendataan, Insentif kader Posbindu)</t>
  </si>
  <si>
    <t>Penyelenggaraan Kegiatan Konvergensi PencegahanStunting</t>
  </si>
  <si>
    <t>Sub Bidang Pekerjaan Umum dan Penataan Ruang</t>
  </si>
  <si>
    <t>Pembangunan rabat beton jalan pertanian</t>
  </si>
  <si>
    <t>PKTD</t>
  </si>
  <si>
    <t>Sub Bidang Perhubungan, Komunikasi dan Informatika</t>
  </si>
  <si>
    <t>Pembuatan dan Pengelolaan Jaringan/Instalasi Komunikasi dan Informasi Lokal Desa</t>
  </si>
  <si>
    <t>Lain-lain Kegiatan Sub Bidang Perhubungan, Komunikasi dan Informatika</t>
  </si>
  <si>
    <t>BIDANG PEMBINAAN KEMASYARAKATAN</t>
  </si>
  <si>
    <t>Sub Bidang Kelembagaan Masyarakat</t>
  </si>
  <si>
    <t>Pembinaan LKMD/LPM/LPMD</t>
  </si>
  <si>
    <t>Pembinaan PKK</t>
  </si>
  <si>
    <t>Pembinaan Posyandu</t>
  </si>
  <si>
    <t>Pembinaan RT/ RW</t>
  </si>
  <si>
    <t>Pembinaa Karang Taruna</t>
  </si>
  <si>
    <t>Dukungan Kegiatan dan Operasional KPMD</t>
  </si>
  <si>
    <t>Pembinaan Satlinmas</t>
  </si>
  <si>
    <t>BIDANG PEMBERDAYAAN MASYARAKAT</t>
  </si>
  <si>
    <t>Sub Bidang Peningkatan Kapasitas Aparatur Desa</t>
  </si>
  <si>
    <t>Peningkatan Kapatitas Perangkat Desa</t>
  </si>
  <si>
    <t>Peningkatan peran serta masyarakat melalui musyawarah desa dalam penentuan kebijakan pemerintahan Desa</t>
  </si>
  <si>
    <t>Sub Bidang Pemberdayaan Perempuan, Perlindungan Anak dan Keluarga</t>
  </si>
  <si>
    <t>Sub Bidang Dukungan Penanaman Modal</t>
  </si>
  <si>
    <t>BIDANG PENANGGULANGAN BENCANA, DARURAT DAN MENDESAK DESA</t>
  </si>
  <si>
    <t>Sub Bidang Penanggulangan Bencana</t>
  </si>
  <si>
    <t>Penanggulanan Bencana</t>
  </si>
  <si>
    <t>Sub Bidang Keadaan Darurat</t>
  </si>
  <si>
    <t>Penanganan Keadaan Darurat</t>
  </si>
  <si>
    <t>Sub Bidang Keadaan Mendesak</t>
  </si>
  <si>
    <t>Penanganan Keadaan Mendesak/BLT DD</t>
  </si>
  <si>
    <t>BELANJA DESA</t>
  </si>
  <si>
    <t>SURPLUS/(DEFISIT)</t>
  </si>
  <si>
    <t>PEMBIAYAAN</t>
  </si>
  <si>
    <t>Penerimaan Pembiayaan</t>
  </si>
  <si>
    <t>SILPA Tahun Sebelumnya</t>
  </si>
  <si>
    <t xml:space="preserve">     Silpa  DD Tahun Sebelumnya</t>
  </si>
  <si>
    <t xml:space="preserve">     Silpa ADD Tahun Sebelumnya</t>
  </si>
  <si>
    <t xml:space="preserve">     Silpa DBHPR Tahun Sebelumnya</t>
  </si>
  <si>
    <t xml:space="preserve">     Silpa Bunga Bank/ DLL</t>
  </si>
  <si>
    <t>PEMBIAYAAN NETO</t>
  </si>
  <si>
    <t>SISA LEBIH/(KURANG) PEMBIAYAAN ANGGARAN</t>
  </si>
  <si>
    <t xml:space="preserve">KEPALA DESA </t>
  </si>
  <si>
    <t xml:space="preserve">INFO GRAFIS APBDES </t>
  </si>
  <si>
    <t xml:space="preserve">KECAMATAN PANCUR </t>
  </si>
  <si>
    <t xml:space="preserve">LAPORAN REALISASI PELAKSANAAN </t>
  </si>
  <si>
    <t xml:space="preserve">ANGGARAN PENDAPATAN DAN BELANJA DESA </t>
  </si>
  <si>
    <t>REALISASI</t>
  </si>
  <si>
    <t>Pendapatan Asli Desa</t>
  </si>
  <si>
    <t>Lain-Lain Pendapatan Asli Desa</t>
  </si>
  <si>
    <t>LEBIH KURANG</t>
  </si>
  <si>
    <t xml:space="preserve">Penyelenggaran Belanja Siltap, Tunjangan dan Operasional Pemerintahan Desa </t>
  </si>
  <si>
    <t>JUMLAH PENDAPATAN</t>
  </si>
  <si>
    <t>DESA NGROTO</t>
  </si>
  <si>
    <t>Penyediaaan isentif / oprasional RT/RW</t>
  </si>
  <si>
    <t>Penyediaan sarana dan prasarana pemerintahan</t>
  </si>
  <si>
    <t>Penyusunan dokomen keuangan desa( APBDES, APBDES</t>
  </si>
  <si>
    <t>Penyelenggaraan madrasah non formal milik desa</t>
  </si>
  <si>
    <t>Penyelenggaraan pos kesehatan desa /Polindesmilik desa</t>
  </si>
  <si>
    <t xml:space="preserve">Pembangunan tebing   rt 01/1 </t>
  </si>
  <si>
    <t>pembangunan Jaringan air bersih</t>
  </si>
  <si>
    <t>Jaringan intlalasi air</t>
  </si>
  <si>
    <t>Sub Bidang Kawasan Permukiman</t>
  </si>
  <si>
    <t>Pemugaran / Rehabilitasi Rumah tidak layak huni</t>
  </si>
  <si>
    <t xml:space="preserve">     Silpa Pad</t>
  </si>
  <si>
    <t>Jumlah Pembiayaan</t>
  </si>
  <si>
    <t>Silpa Tahun berjalan</t>
  </si>
  <si>
    <t>NGROTO 31 DESEMBER 2021</t>
  </si>
  <si>
    <t>M SALIM</t>
  </si>
  <si>
    <t>ADD,DDL,PBH</t>
  </si>
  <si>
    <t>Penyelenggaraan Madrasah Non f\Formal Milik Desa</t>
  </si>
  <si>
    <t>Penyuluhan dan Pelatihan Bidang Kesehatan</t>
  </si>
  <si>
    <t>Pembangunan Balai Desa</t>
  </si>
  <si>
    <t>PBK</t>
  </si>
  <si>
    <t>Pelatihan dan Penyuluhan Perlindungan anak</t>
  </si>
  <si>
    <t>Pelatihan Pengelolaan bumdesa</t>
  </si>
  <si>
    <t>NGROTO , 30 DESEMBER 2021</t>
  </si>
  <si>
    <t>PERUBAHAN</t>
  </si>
  <si>
    <t xml:space="preserve">Pembangunan Talut Jalan </t>
  </si>
  <si>
    <t>TAHUN 2023</t>
  </si>
  <si>
    <t>Silpa DD</t>
  </si>
  <si>
    <t>Pelatihan bumdes</t>
  </si>
  <si>
    <t>Penyertaan modal / Bumdesma</t>
  </si>
  <si>
    <t>NGROTO , 19 DESEMBER 2022</t>
  </si>
  <si>
    <t>ADD,PAD,PBH, DD</t>
  </si>
  <si>
    <t>PBH</t>
  </si>
  <si>
    <t>Oprasional Pemerintahan Desa</t>
  </si>
  <si>
    <t>Penyediaan Oprasional Pemerintahan Desa yang bersumber dari Dana Desa</t>
  </si>
  <si>
    <t>Sub Bidang Koprasi usaha mikroKecil dan Menengah (UMKM )</t>
  </si>
  <si>
    <t>Lain lain kegiatan sub bidang koprasi usaha kecil dan menengah</t>
  </si>
  <si>
    <t>4.5.99</t>
  </si>
  <si>
    <t xml:space="preserve">Sub Bidang perdagangan dan Perindustrian </t>
  </si>
  <si>
    <t>Fasilitas /pelatihan /pendampingan kelompok usaha ekonomi</t>
  </si>
  <si>
    <t>4.7.91</t>
  </si>
  <si>
    <t>PAD</t>
  </si>
  <si>
    <t>Koreksi Kesalahan tahun tahun sebelumnya</t>
  </si>
  <si>
    <t>Pembangunan talut dan pelebaran bahu jalan</t>
  </si>
  <si>
    <t>Pembangunan Prasarana Balai Desa</t>
  </si>
  <si>
    <t>Pembangunan Pengerasan Jalan  Desa</t>
  </si>
  <si>
    <t>PBP</t>
  </si>
  <si>
    <t>Bagian dari hasil Pajak dan Retribusi  Daerah</t>
  </si>
  <si>
    <t>Bunga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</si>
</sst>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4" fillId="2" borderId="5" xfId="0" applyNumberFormat="1" applyFont="1" applyFill="1" applyBorder="1" applyAlignment="1" applyProtection="1">
      <alignment horizontal="left" vertical="top"/>
      <protection locked="0"/>
    </xf>
    <xf numFmtId="0" fontId="4" fillId="2" borderId="6" xfId="0" applyNumberFormat="1" applyFont="1" applyFill="1" applyBorder="1" applyAlignment="1" applyProtection="1">
      <alignment horizontal="left" vertical="top"/>
      <protection locked="0"/>
    </xf>
    <xf numFmtId="41" fontId="9" fillId="2" borderId="4" xfId="0" applyNumberFormat="1" applyFont="1" applyFill="1" applyBorder="1"/>
    <xf numFmtId="0" fontId="4" fillId="0" borderId="8" xfId="0" applyNumberFormat="1" applyFont="1" applyFill="1" applyBorder="1" applyAlignment="1" applyProtection="1">
      <alignment horizontal="left" vertical="top"/>
      <protection locked="0"/>
    </xf>
    <xf numFmtId="164" fontId="9" fillId="0" borderId="9" xfId="0" applyNumberFormat="1" applyFont="1" applyFill="1" applyBorder="1"/>
    <xf numFmtId="164" fontId="9" fillId="0" borderId="7" xfId="0" applyNumberFormat="1" applyFont="1" applyFill="1" applyBorder="1"/>
    <xf numFmtId="41" fontId="9" fillId="0" borderId="8" xfId="0" applyNumberFormat="1" applyFont="1" applyFill="1" applyBorder="1"/>
    <xf numFmtId="0" fontId="8" fillId="0" borderId="8" xfId="0" applyFont="1" applyBorder="1" applyAlignment="1">
      <alignment horizontal="left"/>
    </xf>
    <xf numFmtId="164" fontId="8" fillId="0" borderId="9" xfId="0" applyNumberFormat="1" applyFont="1" applyFill="1" applyBorder="1"/>
    <xf numFmtId="164" fontId="8" fillId="0" borderId="7" xfId="0" applyNumberFormat="1" applyFont="1" applyFill="1" applyBorder="1"/>
    <xf numFmtId="41" fontId="8" fillId="0" borderId="8" xfId="0" applyNumberFormat="1" applyFont="1" applyFill="1" applyBorder="1"/>
    <xf numFmtId="0" fontId="4" fillId="0" borderId="9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NumberFormat="1" applyFont="1" applyFill="1" applyBorder="1" applyAlignment="1" applyProtection="1">
      <alignment horizontal="left" vertical="top"/>
      <protection locked="0"/>
    </xf>
    <xf numFmtId="41" fontId="9" fillId="0" borderId="8" xfId="0" applyNumberFormat="1" applyFont="1" applyBorder="1"/>
    <xf numFmtId="0" fontId="8" fillId="0" borderId="10" xfId="0" applyFont="1" applyBorder="1" applyAlignment="1">
      <alignment horizontal="left"/>
    </xf>
    <xf numFmtId="0" fontId="10" fillId="0" borderId="11" xfId="0" applyNumberFormat="1" applyFont="1" applyFill="1" applyBorder="1" applyAlignment="1" applyProtection="1">
      <alignment horizontal="left" vertical="top"/>
      <protection locked="0"/>
    </xf>
    <xf numFmtId="0" fontId="10" fillId="0" borderId="12" xfId="0" applyNumberFormat="1" applyFont="1" applyFill="1" applyBorder="1" applyAlignment="1" applyProtection="1">
      <alignment horizontal="left" vertical="top"/>
      <protection locked="0"/>
    </xf>
    <xf numFmtId="41" fontId="8" fillId="0" borderId="10" xfId="0" applyNumberFormat="1" applyFont="1" applyFill="1" applyBorder="1"/>
    <xf numFmtId="0" fontId="8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vertical="top"/>
      <protection locked="0"/>
    </xf>
    <xf numFmtId="41" fontId="8" fillId="0" borderId="0" xfId="0" applyNumberFormat="1" applyFont="1" applyFill="1" applyBorder="1"/>
    <xf numFmtId="0" fontId="4" fillId="2" borderId="4" xfId="0" applyNumberFormat="1" applyFont="1" applyFill="1" applyBorder="1" applyAlignment="1" applyProtection="1">
      <alignment horizontal="left" vertical="top"/>
      <protection locked="0"/>
    </xf>
    <xf numFmtId="0" fontId="11" fillId="2" borderId="5" xfId="0" applyNumberFormat="1" applyFont="1" applyFill="1" applyBorder="1" applyAlignment="1" applyProtection="1">
      <alignment horizontal="left" vertical="top"/>
      <protection locked="0"/>
    </xf>
    <xf numFmtId="0" fontId="11" fillId="2" borderId="6" xfId="0" applyNumberFormat="1" applyFont="1" applyFill="1" applyBorder="1" applyAlignment="1" applyProtection="1">
      <alignment horizontal="left" vertical="top"/>
      <protection locked="0"/>
    </xf>
    <xf numFmtId="41" fontId="12" fillId="2" borderId="4" xfId="0" applyNumberFormat="1" applyFont="1" applyFill="1" applyBorder="1"/>
    <xf numFmtId="0" fontId="4" fillId="0" borderId="9" xfId="0" applyNumberFormat="1" applyFont="1" applyFill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 applyProtection="1">
      <alignment vertical="top" wrapText="1"/>
      <protection locked="0"/>
    </xf>
    <xf numFmtId="41" fontId="4" fillId="0" borderId="8" xfId="0" applyNumberFormat="1" applyFont="1" applyFill="1" applyBorder="1" applyAlignment="1" applyProtection="1">
      <alignment vertical="top" wrapText="1"/>
      <protection locked="0"/>
    </xf>
    <xf numFmtId="0" fontId="10" fillId="0" borderId="8" xfId="0" applyNumberFormat="1" applyFont="1" applyFill="1" applyBorder="1" applyAlignment="1" applyProtection="1">
      <alignment horizontal="left" vertical="top"/>
      <protection locked="0"/>
    </xf>
    <xf numFmtId="0" fontId="10" fillId="0" borderId="9" xfId="0" applyNumberFormat="1" applyFont="1" applyFill="1" applyBorder="1" applyAlignment="1" applyProtection="1">
      <alignment horizontal="left" vertical="top"/>
      <protection locked="0"/>
    </xf>
    <xf numFmtId="0" fontId="10" fillId="0" borderId="7" xfId="0" applyNumberFormat="1" applyFont="1" applyFill="1" applyBorder="1" applyAlignment="1" applyProtection="1">
      <alignment horizontal="left" vertical="top"/>
      <protection locked="0"/>
    </xf>
    <xf numFmtId="41" fontId="10" fillId="0" borderId="8" xfId="0" applyNumberFormat="1" applyFont="1" applyFill="1" applyBorder="1" applyAlignment="1" applyProtection="1">
      <alignment horizontal="left" vertical="top"/>
      <protection locked="0"/>
    </xf>
    <xf numFmtId="0" fontId="10" fillId="0" borderId="9" xfId="0" applyNumberFormat="1" applyFont="1" applyFill="1" applyBorder="1" applyAlignment="1" applyProtection="1">
      <alignment vertical="top" wrapText="1"/>
      <protection locked="0"/>
    </xf>
    <xf numFmtId="0" fontId="10" fillId="0" borderId="7" xfId="0" applyNumberFormat="1" applyFont="1" applyFill="1" applyBorder="1" applyAlignment="1" applyProtection="1">
      <alignment vertical="top" wrapText="1"/>
      <protection locked="0"/>
    </xf>
    <xf numFmtId="41" fontId="10" fillId="0" borderId="8" xfId="0" applyNumberFormat="1" applyFont="1" applyFill="1" applyBorder="1" applyAlignment="1" applyProtection="1">
      <alignment vertical="top" wrapText="1"/>
      <protection locked="0"/>
    </xf>
    <xf numFmtId="41" fontId="4" fillId="0" borderId="8" xfId="0" applyNumberFormat="1" applyFont="1" applyFill="1" applyBorder="1" applyAlignment="1" applyProtection="1">
      <alignment horizontal="left" vertical="top"/>
      <protection locked="0"/>
    </xf>
    <xf numFmtId="0" fontId="10" fillId="0" borderId="10" xfId="0" applyNumberFormat="1" applyFont="1" applyFill="1" applyBorder="1" applyAlignment="1" applyProtection="1">
      <alignment horizontal="left" vertical="top"/>
      <protection locked="0"/>
    </xf>
    <xf numFmtId="41" fontId="10" fillId="0" borderId="1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41" fontId="8" fillId="0" borderId="0" xfId="0" applyNumberFormat="1" applyFont="1"/>
    <xf numFmtId="0" fontId="10" fillId="2" borderId="6" xfId="0" applyNumberFormat="1" applyFont="1" applyFill="1" applyBorder="1" applyAlignment="1" applyProtection="1">
      <alignment horizontal="left" vertical="top"/>
      <protection locked="0"/>
    </xf>
    <xf numFmtId="41" fontId="13" fillId="2" borderId="4" xfId="0" applyNumberFormat="1" applyFont="1" applyFill="1" applyBorder="1"/>
    <xf numFmtId="0" fontId="8" fillId="0" borderId="7" xfId="0" applyNumberFormat="1" applyFont="1" applyBorder="1"/>
    <xf numFmtId="41" fontId="8" fillId="0" borderId="8" xfId="0" applyNumberFormat="1" applyFont="1" applyBorder="1"/>
    <xf numFmtId="0" fontId="14" fillId="0" borderId="9" xfId="0" applyFont="1" applyFill="1" applyBorder="1" applyAlignment="1"/>
    <xf numFmtId="0" fontId="8" fillId="0" borderId="12" xfId="0" applyNumberFormat="1" applyFont="1" applyBorder="1"/>
    <xf numFmtId="41" fontId="8" fillId="0" borderId="10" xfId="0" applyNumberFormat="1" applyFont="1" applyBorder="1"/>
    <xf numFmtId="0" fontId="8" fillId="2" borderId="6" xfId="0" applyNumberFormat="1" applyFont="1" applyFill="1" applyBorder="1"/>
    <xf numFmtId="41" fontId="0" fillId="0" borderId="0" xfId="0" applyNumberFormat="1"/>
    <xf numFmtId="0" fontId="8" fillId="0" borderId="0" xfId="0" applyNumberFormat="1" applyFont="1" applyBorder="1"/>
    <xf numFmtId="41" fontId="8" fillId="0" borderId="0" xfId="0" applyNumberFormat="1" applyFont="1" applyBorder="1"/>
    <xf numFmtId="0" fontId="9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left" vertical="top"/>
      <protection locked="0"/>
    </xf>
    <xf numFmtId="41" fontId="9" fillId="2" borderId="1" xfId="0" applyNumberFormat="1" applyFont="1" applyFill="1" applyBorder="1"/>
    <xf numFmtId="0" fontId="10" fillId="2" borderId="1" xfId="0" applyNumberFormat="1" applyFont="1" applyFill="1" applyBorder="1" applyAlignment="1" applyProtection="1">
      <alignment horizontal="left" vertical="top"/>
      <protection locked="0"/>
    </xf>
    <xf numFmtId="0" fontId="8" fillId="2" borderId="1" xfId="0" applyNumberFormat="1" applyFont="1" applyFill="1" applyBorder="1"/>
    <xf numFmtId="41" fontId="8" fillId="2" borderId="1" xfId="0" applyNumberFormat="1" applyFont="1" applyFill="1" applyBorder="1"/>
    <xf numFmtId="0" fontId="0" fillId="2" borderId="4" xfId="0" applyNumberFormat="1" applyFill="1" applyBorder="1"/>
    <xf numFmtId="0" fontId="15" fillId="2" borderId="4" xfId="0" applyNumberFormat="1" applyFont="1" applyFill="1" applyBorder="1" applyAlignment="1" applyProtection="1">
      <alignment horizontal="left" vertical="top"/>
      <protection locked="0"/>
    </xf>
    <xf numFmtId="0" fontId="15" fillId="0" borderId="8" xfId="0" applyNumberFormat="1" applyFont="1" applyFill="1" applyBorder="1" applyAlignment="1" applyProtection="1">
      <alignment horizontal="left" vertical="top"/>
      <protection locked="0"/>
    </xf>
    <xf numFmtId="0" fontId="16" fillId="0" borderId="8" xfId="0" applyNumberFormat="1" applyFont="1" applyFill="1" applyBorder="1" applyAlignment="1" applyProtection="1">
      <alignment horizontal="left" vertical="top"/>
      <protection locked="0"/>
    </xf>
    <xf numFmtId="0" fontId="16" fillId="0" borderId="15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left"/>
    </xf>
    <xf numFmtId="0" fontId="16" fillId="0" borderId="1" xfId="0" applyNumberFormat="1" applyFont="1" applyFill="1" applyBorder="1" applyAlignment="1" applyProtection="1">
      <alignment horizontal="left" vertical="top"/>
      <protection locked="0"/>
    </xf>
    <xf numFmtId="0" fontId="2" fillId="0" borderId="18" xfId="0" applyFont="1" applyBorder="1"/>
    <xf numFmtId="0" fontId="0" fillId="0" borderId="0" xfId="0" applyAlignment="1">
      <alignment horizontal="left"/>
    </xf>
    <xf numFmtId="0" fontId="2" fillId="0" borderId="0" xfId="0" applyFont="1"/>
    <xf numFmtId="41" fontId="2" fillId="0" borderId="0" xfId="0" applyNumberFormat="1" applyFont="1"/>
    <xf numFmtId="41" fontId="9" fillId="2" borderId="19" xfId="0" applyNumberFormat="1" applyFont="1" applyFill="1" applyBorder="1"/>
    <xf numFmtId="41" fontId="9" fillId="0" borderId="7" xfId="0" applyNumberFormat="1" applyFont="1" applyFill="1" applyBorder="1"/>
    <xf numFmtId="41" fontId="8" fillId="0" borderId="7" xfId="0" applyNumberFormat="1" applyFont="1" applyFill="1" applyBorder="1"/>
    <xf numFmtId="41" fontId="9" fillId="0" borderId="7" xfId="0" applyNumberFormat="1" applyFont="1" applyBorder="1"/>
    <xf numFmtId="41" fontId="8" fillId="0" borderId="12" xfId="0" applyNumberFormat="1" applyFont="1" applyFill="1" applyBorder="1"/>
    <xf numFmtId="0" fontId="15" fillId="0" borderId="0" xfId="0" applyNumberFormat="1" applyFont="1" applyFill="1" applyAlignment="1" applyProtection="1">
      <alignment horizontal="left" vertical="top"/>
      <protection locked="0"/>
    </xf>
    <xf numFmtId="0" fontId="16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ill="1"/>
    <xf numFmtId="41" fontId="9" fillId="0" borderId="20" xfId="0" applyNumberFormat="1" applyFont="1" applyFill="1" applyBorder="1"/>
    <xf numFmtId="41" fontId="9" fillId="0" borderId="19" xfId="0" applyNumberFormat="1" applyFont="1" applyFill="1" applyBorder="1"/>
    <xf numFmtId="0" fontId="0" fillId="0" borderId="0" xfId="0" applyFill="1"/>
    <xf numFmtId="41" fontId="8" fillId="0" borderId="20" xfId="0" applyNumberFormat="1" applyFont="1" applyFill="1" applyBorder="1"/>
    <xf numFmtId="0" fontId="8" fillId="0" borderId="15" xfId="0" applyFont="1" applyBorder="1" applyAlignment="1">
      <alignment horizontal="left"/>
    </xf>
    <xf numFmtId="0" fontId="4" fillId="0" borderId="17" xfId="0" applyNumberFormat="1" applyFont="1" applyFill="1" applyBorder="1" applyAlignment="1" applyProtection="1">
      <alignment horizontal="left" vertical="top"/>
      <protection locked="0"/>
    </xf>
    <xf numFmtId="0" fontId="10" fillId="0" borderId="21" xfId="0" applyNumberFormat="1" applyFont="1" applyFill="1" applyBorder="1" applyAlignment="1" applyProtection="1">
      <alignment horizontal="left" vertical="top"/>
      <protection locked="0"/>
    </xf>
    <xf numFmtId="41" fontId="8" fillId="0" borderId="17" xfId="0" applyNumberFormat="1" applyFont="1" applyBorder="1"/>
    <xf numFmtId="0" fontId="8" fillId="0" borderId="1" xfId="0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 vertical="top"/>
      <protection locked="0"/>
    </xf>
    <xf numFmtId="41" fontId="8" fillId="0" borderId="1" xfId="0" applyNumberFormat="1" applyFont="1" applyFill="1" applyBorder="1"/>
    <xf numFmtId="0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2" borderId="5" xfId="0" applyNumberFormat="1" applyFill="1" applyBorder="1"/>
    <xf numFmtId="0" fontId="0" fillId="0" borderId="9" xfId="0" applyNumberFormat="1" applyBorder="1"/>
    <xf numFmtId="0" fontId="16" fillId="0" borderId="9" xfId="0" applyNumberFormat="1" applyFont="1" applyFill="1" applyBorder="1" applyAlignment="1" applyProtection="1">
      <alignment horizontal="left" vertical="top"/>
      <protection locked="0"/>
    </xf>
    <xf numFmtId="0" fontId="16" fillId="0" borderId="21" xfId="0" applyNumberFormat="1" applyFont="1" applyFill="1" applyBorder="1" applyAlignment="1" applyProtection="1">
      <alignment horizontal="left" vertical="top"/>
      <protection locked="0"/>
    </xf>
    <xf numFmtId="41" fontId="8" fillId="2" borderId="4" xfId="0" applyNumberFormat="1" applyFont="1" applyFill="1" applyBorder="1"/>
    <xf numFmtId="41" fontId="0" fillId="0" borderId="23" xfId="0" applyNumberFormat="1" applyBorder="1"/>
    <xf numFmtId="41" fontId="0" fillId="0" borderId="8" xfId="0" applyNumberFormat="1" applyBorder="1"/>
    <xf numFmtId="41" fontId="0" fillId="0" borderId="15" xfId="0" applyNumberFormat="1" applyBorder="1"/>
    <xf numFmtId="41" fontId="0" fillId="0" borderId="1" xfId="0" applyNumberFormat="1" applyBorder="1"/>
    <xf numFmtId="21" fontId="16" fillId="0" borderId="22" xfId="0" applyNumberFormat="1" applyFont="1" applyFill="1" applyBorder="1" applyAlignment="1" applyProtection="1">
      <alignment horizontal="left" vertical="top"/>
      <protection locked="0"/>
    </xf>
    <xf numFmtId="0" fontId="4" fillId="0" borderId="15" xfId="0" applyNumberFormat="1" applyFont="1" applyFill="1" applyBorder="1" applyAlignment="1" applyProtection="1">
      <alignment horizontal="left" vertical="top"/>
      <protection locked="0"/>
    </xf>
    <xf numFmtId="0" fontId="4" fillId="0" borderId="21" xfId="0" applyNumberFormat="1" applyFont="1" applyFill="1" applyBorder="1" applyAlignment="1" applyProtection="1">
      <alignment horizontal="left" vertical="top"/>
      <protection locked="0"/>
    </xf>
    <xf numFmtId="41" fontId="4" fillId="0" borderId="15" xfId="0" applyNumberFormat="1" applyFont="1" applyFill="1" applyBorder="1" applyAlignment="1" applyProtection="1">
      <alignment horizontal="left" vertical="top"/>
      <protection locked="0"/>
    </xf>
    <xf numFmtId="41" fontId="10" fillId="0" borderId="15" xfId="0" applyNumberFormat="1" applyFont="1" applyFill="1" applyBorder="1" applyAlignment="1" applyProtection="1">
      <alignment horizontal="left" vertical="top"/>
      <protection locked="0"/>
    </xf>
    <xf numFmtId="0" fontId="20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2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/>
    </xf>
    <xf numFmtId="0" fontId="20" fillId="2" borderId="5" xfId="0" applyNumberFormat="1" applyFont="1" applyFill="1" applyBorder="1" applyAlignment="1" applyProtection="1">
      <alignment horizontal="left" vertical="top"/>
      <protection locked="0"/>
    </xf>
    <xf numFmtId="0" fontId="20" fillId="2" borderId="6" xfId="0" applyNumberFormat="1" applyFont="1" applyFill="1" applyBorder="1" applyAlignment="1" applyProtection="1">
      <alignment horizontal="left" vertical="top"/>
      <protection locked="0"/>
    </xf>
    <xf numFmtId="41" fontId="24" fillId="2" borderId="4" xfId="0" applyNumberFormat="1" applyFont="1" applyFill="1" applyBorder="1"/>
    <xf numFmtId="0" fontId="23" fillId="2" borderId="7" xfId="0" applyFont="1" applyFill="1" applyBorder="1"/>
    <xf numFmtId="0" fontId="20" fillId="0" borderId="8" xfId="0" applyNumberFormat="1" applyFont="1" applyFill="1" applyBorder="1" applyAlignment="1" applyProtection="1">
      <alignment horizontal="left" vertical="top"/>
      <protection locked="0"/>
    </xf>
    <xf numFmtId="164" fontId="24" fillId="0" borderId="9" xfId="0" applyNumberFormat="1" applyFont="1" applyFill="1" applyBorder="1"/>
    <xf numFmtId="164" fontId="24" fillId="0" borderId="7" xfId="0" applyNumberFormat="1" applyFont="1" applyFill="1" applyBorder="1"/>
    <xf numFmtId="41" fontId="24" fillId="0" borderId="8" xfId="0" applyNumberFormat="1" applyFont="1" applyFill="1" applyBorder="1"/>
    <xf numFmtId="0" fontId="23" fillId="0" borderId="7" xfId="0" applyFont="1" applyBorder="1"/>
    <xf numFmtId="0" fontId="23" fillId="0" borderId="8" xfId="0" applyFont="1" applyBorder="1" applyAlignment="1">
      <alignment horizontal="left"/>
    </xf>
    <xf numFmtId="164" fontId="23" fillId="0" borderId="9" xfId="0" applyNumberFormat="1" applyFont="1" applyFill="1" applyBorder="1"/>
    <xf numFmtId="164" fontId="23" fillId="0" borderId="7" xfId="0" applyNumberFormat="1" applyFont="1" applyFill="1" applyBorder="1"/>
    <xf numFmtId="41" fontId="23" fillId="0" borderId="8" xfId="0" applyNumberFormat="1" applyFont="1" applyFill="1" applyBorder="1"/>
    <xf numFmtId="0" fontId="20" fillId="0" borderId="9" xfId="0" applyNumberFormat="1" applyFont="1" applyFill="1" applyBorder="1" applyAlignment="1" applyProtection="1">
      <alignment horizontal="left" vertical="top"/>
      <protection locked="0"/>
    </xf>
    <xf numFmtId="0" fontId="20" fillId="0" borderId="7" xfId="0" applyNumberFormat="1" applyFont="1" applyFill="1" applyBorder="1" applyAlignment="1" applyProtection="1">
      <alignment horizontal="left" vertical="top"/>
      <protection locked="0"/>
    </xf>
    <xf numFmtId="41" fontId="24" fillId="0" borderId="8" xfId="0" applyNumberFormat="1" applyFont="1" applyBorder="1"/>
    <xf numFmtId="0" fontId="23" fillId="0" borderId="10" xfId="0" applyFont="1" applyBorder="1" applyAlignment="1">
      <alignment horizontal="left"/>
    </xf>
    <xf numFmtId="0" fontId="25" fillId="0" borderId="11" xfId="0" applyNumberFormat="1" applyFont="1" applyFill="1" applyBorder="1" applyAlignment="1" applyProtection="1">
      <alignment horizontal="left" vertical="top"/>
      <protection locked="0"/>
    </xf>
    <xf numFmtId="0" fontId="25" fillId="0" borderId="12" xfId="0" applyNumberFormat="1" applyFont="1" applyFill="1" applyBorder="1" applyAlignment="1" applyProtection="1">
      <alignment horizontal="left" vertical="top"/>
      <protection locked="0"/>
    </xf>
    <xf numFmtId="41" fontId="23" fillId="0" borderId="10" xfId="0" applyNumberFormat="1" applyFont="1" applyFill="1" applyBorder="1"/>
    <xf numFmtId="0" fontId="23" fillId="0" borderId="12" xfId="0" applyFont="1" applyBorder="1"/>
    <xf numFmtId="0" fontId="23" fillId="0" borderId="0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top"/>
      <protection locked="0"/>
    </xf>
    <xf numFmtId="41" fontId="23" fillId="0" borderId="0" xfId="0" applyNumberFormat="1" applyFont="1" applyFill="1" applyBorder="1"/>
    <xf numFmtId="0" fontId="23" fillId="0" borderId="0" xfId="0" applyFont="1" applyBorder="1"/>
    <xf numFmtId="0" fontId="20" fillId="2" borderId="4" xfId="0" applyNumberFormat="1" applyFont="1" applyFill="1" applyBorder="1" applyAlignment="1" applyProtection="1">
      <alignment horizontal="left" vertical="top"/>
      <protection locked="0"/>
    </xf>
    <xf numFmtId="0" fontId="26" fillId="2" borderId="5" xfId="0" applyNumberFormat="1" applyFont="1" applyFill="1" applyBorder="1" applyAlignment="1" applyProtection="1">
      <alignment horizontal="left" vertical="top"/>
      <protection locked="0"/>
    </xf>
    <xf numFmtId="0" fontId="26" fillId="2" borderId="6" xfId="0" applyNumberFormat="1" applyFont="1" applyFill="1" applyBorder="1" applyAlignment="1" applyProtection="1">
      <alignment horizontal="left" vertical="top"/>
      <protection locked="0"/>
    </xf>
    <xf numFmtId="41" fontId="27" fillId="2" borderId="4" xfId="0" applyNumberFormat="1" applyFont="1" applyFill="1" applyBorder="1"/>
    <xf numFmtId="0" fontId="23" fillId="2" borderId="4" xfId="0" applyFont="1" applyFill="1" applyBorder="1"/>
    <xf numFmtId="0" fontId="20" fillId="0" borderId="9" xfId="0" applyNumberFormat="1" applyFont="1" applyFill="1" applyBorder="1" applyAlignment="1" applyProtection="1">
      <alignment vertical="top" wrapText="1"/>
      <protection locked="0"/>
    </xf>
    <xf numFmtId="0" fontId="20" fillId="0" borderId="7" xfId="0" applyNumberFormat="1" applyFont="1" applyFill="1" applyBorder="1" applyAlignment="1" applyProtection="1">
      <alignment vertical="top" wrapText="1"/>
      <protection locked="0"/>
    </xf>
    <xf numFmtId="41" fontId="20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8" xfId="0" applyFont="1" applyBorder="1"/>
    <xf numFmtId="0" fontId="25" fillId="0" borderId="8" xfId="0" applyNumberFormat="1" applyFont="1" applyFill="1" applyBorder="1" applyAlignment="1" applyProtection="1">
      <alignment horizontal="left" vertical="top"/>
      <protection locked="0"/>
    </xf>
    <xf numFmtId="0" fontId="25" fillId="0" borderId="9" xfId="0" applyNumberFormat="1" applyFont="1" applyFill="1" applyBorder="1" applyAlignment="1" applyProtection="1">
      <alignment horizontal="left" vertical="top"/>
      <protection locked="0"/>
    </xf>
    <xf numFmtId="0" fontId="25" fillId="0" borderId="7" xfId="0" applyNumberFormat="1" applyFont="1" applyFill="1" applyBorder="1" applyAlignment="1" applyProtection="1">
      <alignment horizontal="left" vertical="top"/>
      <protection locked="0"/>
    </xf>
    <xf numFmtId="41" fontId="25" fillId="0" borderId="8" xfId="0" applyNumberFormat="1" applyFont="1" applyFill="1" applyBorder="1" applyAlignment="1" applyProtection="1">
      <alignment horizontal="left" vertical="top"/>
      <protection locked="0"/>
    </xf>
    <xf numFmtId="0" fontId="23" fillId="0" borderId="8" xfId="0" applyNumberFormat="1" applyFont="1" applyBorder="1"/>
    <xf numFmtId="0" fontId="25" fillId="0" borderId="9" xfId="0" applyNumberFormat="1" applyFont="1" applyFill="1" applyBorder="1" applyAlignment="1" applyProtection="1">
      <alignment vertical="top" wrapText="1"/>
      <protection locked="0"/>
    </xf>
    <xf numFmtId="0" fontId="25" fillId="0" borderId="7" xfId="0" applyNumberFormat="1" applyFont="1" applyFill="1" applyBorder="1" applyAlignment="1" applyProtection="1">
      <alignment vertical="top" wrapText="1"/>
      <protection locked="0"/>
    </xf>
    <xf numFmtId="41" fontId="25" fillId="0" borderId="8" xfId="0" applyNumberFormat="1" applyFont="1" applyFill="1" applyBorder="1" applyAlignment="1" applyProtection="1">
      <alignment vertical="top" wrapText="1"/>
      <protection locked="0"/>
    </xf>
    <xf numFmtId="41" fontId="20" fillId="0" borderId="8" xfId="0" applyNumberFormat="1" applyFont="1" applyFill="1" applyBorder="1" applyAlignment="1" applyProtection="1">
      <alignment horizontal="left" vertical="top"/>
      <protection locked="0"/>
    </xf>
    <xf numFmtId="0" fontId="25" fillId="0" borderId="10" xfId="0" applyNumberFormat="1" applyFont="1" applyFill="1" applyBorder="1" applyAlignment="1" applyProtection="1">
      <alignment horizontal="left" vertical="top"/>
      <protection locked="0"/>
    </xf>
    <xf numFmtId="41" fontId="25" fillId="0" borderId="10" xfId="0" applyNumberFormat="1" applyFont="1" applyFill="1" applyBorder="1" applyAlignment="1" applyProtection="1">
      <alignment horizontal="left" vertical="top"/>
      <protection locked="0"/>
    </xf>
    <xf numFmtId="0" fontId="23" fillId="0" borderId="10" xfId="0" applyFont="1" applyBorder="1"/>
    <xf numFmtId="0" fontId="23" fillId="0" borderId="0" xfId="0" applyFont="1" applyAlignment="1">
      <alignment horizontal="left"/>
    </xf>
    <xf numFmtId="0" fontId="23" fillId="0" borderId="0" xfId="0" applyFont="1"/>
    <xf numFmtId="41" fontId="23" fillId="0" borderId="0" xfId="0" applyNumberFormat="1" applyFont="1"/>
    <xf numFmtId="0" fontId="25" fillId="2" borderId="6" xfId="0" applyNumberFormat="1" applyFont="1" applyFill="1" applyBorder="1" applyAlignment="1" applyProtection="1">
      <alignment horizontal="left" vertical="top"/>
      <protection locked="0"/>
    </xf>
    <xf numFmtId="41" fontId="28" fillId="2" borderId="4" xfId="0" applyNumberFormat="1" applyFont="1" applyFill="1" applyBorder="1"/>
    <xf numFmtId="0" fontId="23" fillId="0" borderId="7" xfId="0" applyNumberFormat="1" applyFont="1" applyBorder="1"/>
    <xf numFmtId="41" fontId="23" fillId="0" borderId="8" xfId="0" applyNumberFormat="1" applyFont="1" applyBorder="1"/>
    <xf numFmtId="0" fontId="29" fillId="0" borderId="9" xfId="0" applyFont="1" applyFill="1" applyBorder="1" applyAlignment="1"/>
    <xf numFmtId="0" fontId="23" fillId="0" borderId="12" xfId="0" applyNumberFormat="1" applyFont="1" applyBorder="1"/>
    <xf numFmtId="41" fontId="23" fillId="0" borderId="10" xfId="0" applyNumberFormat="1" applyFont="1" applyBorder="1"/>
    <xf numFmtId="0" fontId="23" fillId="0" borderId="10" xfId="0" applyNumberFormat="1" applyFont="1" applyBorder="1"/>
    <xf numFmtId="0" fontId="23" fillId="2" borderId="6" xfId="0" applyNumberFormat="1" applyFont="1" applyFill="1" applyBorder="1"/>
    <xf numFmtId="0" fontId="23" fillId="0" borderId="0" xfId="0" applyNumberFormat="1" applyFont="1" applyBorder="1"/>
    <xf numFmtId="41" fontId="23" fillId="0" borderId="0" xfId="0" applyNumberFormat="1" applyFont="1" applyBorder="1"/>
    <xf numFmtId="0" fontId="24" fillId="2" borderId="1" xfId="0" applyFont="1" applyFill="1" applyBorder="1" applyAlignment="1">
      <alignment horizontal="left"/>
    </xf>
    <xf numFmtId="0" fontId="20" fillId="2" borderId="1" xfId="0" applyNumberFormat="1" applyFont="1" applyFill="1" applyBorder="1" applyAlignment="1" applyProtection="1">
      <alignment horizontal="left" vertical="top"/>
      <protection locked="0"/>
    </xf>
    <xf numFmtId="41" fontId="24" fillId="2" borderId="1" xfId="0" applyNumberFormat="1" applyFont="1" applyFill="1" applyBorder="1"/>
    <xf numFmtId="0" fontId="23" fillId="2" borderId="1" xfId="0" applyFont="1" applyFill="1" applyBorder="1"/>
    <xf numFmtId="0" fontId="25" fillId="2" borderId="1" xfId="0" applyNumberFormat="1" applyFont="1" applyFill="1" applyBorder="1" applyAlignment="1" applyProtection="1">
      <alignment horizontal="left" vertical="top"/>
      <protection locked="0"/>
    </xf>
    <xf numFmtId="0" fontId="23" fillId="2" borderId="1" xfId="0" applyNumberFormat="1" applyFont="1" applyFill="1" applyBorder="1"/>
    <xf numFmtId="41" fontId="23" fillId="2" borderId="1" xfId="0" applyNumberFormat="1" applyFont="1" applyFill="1" applyBorder="1"/>
    <xf numFmtId="0" fontId="30" fillId="2" borderId="4" xfId="0" applyNumberFormat="1" applyFont="1" applyFill="1" applyBorder="1"/>
    <xf numFmtId="0" fontId="31" fillId="2" borderId="4" xfId="0" applyNumberFormat="1" applyFont="1" applyFill="1" applyBorder="1" applyAlignment="1" applyProtection="1">
      <alignment horizontal="left" vertical="top"/>
      <protection locked="0"/>
    </xf>
    <xf numFmtId="41" fontId="23" fillId="2" borderId="13" xfId="0" applyNumberFormat="1" applyFont="1" applyFill="1" applyBorder="1"/>
    <xf numFmtId="0" fontId="23" fillId="2" borderId="6" xfId="0" applyFont="1" applyFill="1" applyBorder="1"/>
    <xf numFmtId="0" fontId="31" fillId="0" borderId="8" xfId="0" applyNumberFormat="1" applyFont="1" applyFill="1" applyBorder="1" applyAlignment="1" applyProtection="1">
      <alignment horizontal="left" vertical="top"/>
      <protection locked="0"/>
    </xf>
    <xf numFmtId="0" fontId="30" fillId="0" borderId="8" xfId="0" applyNumberFormat="1" applyFont="1" applyBorder="1"/>
    <xf numFmtId="41" fontId="24" fillId="0" borderId="14" xfId="0" applyNumberFormat="1" applyFont="1" applyBorder="1"/>
    <xf numFmtId="0" fontId="32" fillId="0" borderId="8" xfId="0" applyNumberFormat="1" applyFont="1" applyFill="1" applyBorder="1" applyAlignment="1" applyProtection="1">
      <alignment horizontal="left" vertical="top"/>
      <protection locked="0"/>
    </xf>
    <xf numFmtId="41" fontId="23" fillId="0" borderId="14" xfId="0" applyNumberFormat="1" applyFont="1" applyBorder="1"/>
    <xf numFmtId="0" fontId="30" fillId="0" borderId="7" xfId="0" applyFont="1" applyBorder="1"/>
    <xf numFmtId="0" fontId="32" fillId="0" borderId="15" xfId="0" applyNumberFormat="1" applyFont="1" applyFill="1" applyBorder="1" applyAlignment="1" applyProtection="1">
      <alignment horizontal="left" vertical="top"/>
      <protection locked="0"/>
    </xf>
    <xf numFmtId="0" fontId="30" fillId="0" borderId="17" xfId="0" applyFont="1" applyBorder="1"/>
    <xf numFmtId="0" fontId="30" fillId="0" borderId="3" xfId="0" applyFont="1" applyBorder="1" applyAlignment="1">
      <alignment horizontal="left"/>
    </xf>
    <xf numFmtId="0" fontId="32" fillId="0" borderId="1" xfId="0" applyNumberFormat="1" applyFont="1" applyFill="1" applyBorder="1" applyAlignment="1" applyProtection="1">
      <alignment horizontal="left" vertical="top"/>
      <protection locked="0"/>
    </xf>
    <xf numFmtId="0" fontId="30" fillId="0" borderId="2" xfId="0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41" fontId="30" fillId="0" borderId="0" xfId="0" applyNumberFormat="1" applyFont="1"/>
    <xf numFmtId="0" fontId="23" fillId="2" borderId="4" xfId="0" applyNumberFormat="1" applyFont="1" applyFill="1" applyBorder="1"/>
    <xf numFmtId="0" fontId="25" fillId="0" borderId="15" xfId="0" applyNumberFormat="1" applyFont="1" applyFill="1" applyBorder="1" applyAlignment="1" applyProtection="1">
      <alignment horizontal="left" vertical="top"/>
      <protection locked="0"/>
    </xf>
    <xf numFmtId="41" fontId="23" fillId="0" borderId="16" xfId="0" applyNumberFormat="1" applyFont="1" applyBorder="1"/>
    <xf numFmtId="0" fontId="23" fillId="0" borderId="17" xfId="0" applyFont="1" applyBorder="1"/>
    <xf numFmtId="0" fontId="23" fillId="0" borderId="3" xfId="0" applyFont="1" applyBorder="1" applyAlignment="1">
      <alignment horizontal="left"/>
    </xf>
    <xf numFmtId="0" fontId="25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8" xfId="0" applyFont="1" applyBorder="1"/>
    <xf numFmtId="41" fontId="23" fillId="0" borderId="18" xfId="0" applyNumberFormat="1" applyFont="1" applyBorder="1"/>
    <xf numFmtId="0" fontId="23" fillId="0" borderId="2" xfId="0" applyFont="1" applyBorder="1"/>
    <xf numFmtId="3" fontId="0" fillId="0" borderId="0" xfId="0" applyNumberFormat="1"/>
    <xf numFmtId="166" fontId="0" fillId="0" borderId="0" xfId="16" applyNumberFormat="1" applyFont="1"/>
    <xf numFmtId="0" fontId="0" fillId="3" borderId="0" xfId="0" applyFill="1" applyAlignment="1">
      <alignment horizontal="left"/>
    </xf>
    <xf numFmtId="0" fontId="2" fillId="3" borderId="0" xfId="0" applyFont="1" applyFill="1"/>
    <xf numFmtId="41" fontId="0" fillId="3" borderId="0" xfId="0" applyNumberFormat="1" applyFill="1"/>
    <xf numFmtId="0" fontId="0" fillId="3" borderId="0" xfId="0" applyFill="1"/>
    <xf numFmtId="0" fontId="23" fillId="0" borderId="8" xfId="0" applyNumberFormat="1" applyFont="1" applyBorder="1" applyAlignment="1">
      <alignment vertical="center"/>
    </xf>
    <xf numFmtId="0" fontId="23" fillId="0" borderId="15" xfId="0" applyFont="1" applyBorder="1" applyAlignment="1">
      <alignment horizontal="left"/>
    </xf>
    <xf numFmtId="0" fontId="20" fillId="0" borderId="17" xfId="0" applyNumberFormat="1" applyFont="1" applyFill="1" applyBorder="1" applyAlignment="1" applyProtection="1">
      <alignment horizontal="left" vertical="top"/>
      <protection locked="0"/>
    </xf>
    <xf numFmtId="0" fontId="25" fillId="0" borderId="21" xfId="0" applyNumberFormat="1" applyFont="1" applyFill="1" applyBorder="1" applyAlignment="1" applyProtection="1">
      <alignment horizontal="left" vertical="top"/>
      <protection locked="0"/>
    </xf>
    <xf numFmtId="41" fontId="23" fillId="0" borderId="15" xfId="0" applyNumberFormat="1" applyFont="1" applyBorder="1"/>
    <xf numFmtId="0" fontId="30" fillId="0" borderId="1" xfId="0" applyFont="1" applyBorder="1"/>
    <xf numFmtId="41" fontId="23" fillId="0" borderId="1" xfId="0" applyNumberFormat="1" applyFont="1" applyBorder="1"/>
    <xf numFmtId="0" fontId="3" fillId="0" borderId="0" xfId="0" applyNumberFormat="1" applyFont="1" applyFill="1" applyAlignment="1" applyProtection="1">
      <alignment horizontal="center" vertical="top"/>
      <protection locked="0"/>
    </xf>
    <xf numFmtId="0" fontId="25" fillId="0" borderId="9" xfId="0" applyNumberFormat="1" applyFont="1" applyFill="1" applyBorder="1" applyAlignment="1" applyProtection="1">
      <alignment horizontal="left" vertical="top" wrapText="1"/>
      <protection locked="0"/>
    </xf>
    <xf numFmtId="0" fontId="25" fillId="0" borderId="7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/>
    </xf>
    <xf numFmtId="0" fontId="18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ont="1" applyAlignment="1">
      <alignment horizontal="center"/>
    </xf>
    <xf numFmtId="0" fontId="15" fillId="0" borderId="15" xfId="0" applyNumberFormat="1" applyFont="1" applyFill="1" applyBorder="1" applyAlignment="1" applyProtection="1">
      <alignment horizontal="left" vertical="top"/>
      <protection locked="0"/>
    </xf>
    <xf numFmtId="0" fontId="16" fillId="0" borderId="20" xfId="0" applyNumberFormat="1" applyFont="1" applyFill="1" applyBorder="1" applyAlignment="1" applyProtection="1">
      <alignment horizontal="left" vertical="top"/>
      <protection locked="0"/>
    </xf>
    <xf numFmtId="41" fontId="9" fillId="0" borderId="17" xfId="0" applyNumberFormat="1" applyFont="1" applyBorder="1"/>
    <xf numFmtId="41" fontId="8" fillId="0" borderId="15" xfId="0" applyNumberFormat="1" applyFont="1" applyBorder="1"/>
  </cellXfs>
  <cellStyles count="17">
    <cellStyle name="Comma" xfId="16" builtinId="3"/>
    <cellStyle name="Comma [0] 2" xfId="1"/>
    <cellStyle name="Comma [0] 2 2" xfId="2"/>
    <cellStyle name="Comma [0] 3 2" xfId="3"/>
    <cellStyle name="Comma [0] 3 3" xfId="4"/>
    <cellStyle name="Comma [0] 4" xfId="5"/>
    <cellStyle name="Comma 2" xfId="6"/>
    <cellStyle name="Comma 2 2" xfId="7"/>
    <cellStyle name="Comma 3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5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66675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609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116</xdr:row>
      <xdr:rowOff>38100</xdr:rowOff>
    </xdr:from>
    <xdr:to>
      <xdr:col>2</xdr:col>
      <xdr:colOff>66675</xdr:colOff>
      <xdr:row>119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76225"/>
          <a:ext cx="609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123825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609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38100</xdr:rowOff>
    </xdr:from>
    <xdr:to>
      <xdr:col>2</xdr:col>
      <xdr:colOff>66675</xdr:colOff>
      <xdr:row>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1640800"/>
          <a:ext cx="609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a%20De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JAK%20%20%20&amp;%20RETRIBUSI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okasi%20Dana%20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K PAUD"/>
      <sheetName val="JUMANTIK"/>
      <sheetName val="POSYANDU"/>
      <sheetName val="POSBINDU"/>
      <sheetName val="PPKDB"/>
      <sheetName val="OPS KPM"/>
      <sheetName val="PELATIHAN MENJAHIT"/>
      <sheetName val="KEGIATAN RDS"/>
      <sheetName val="INFO GRAFIS"/>
      <sheetName val="WIFI"/>
      <sheetName val="KORAN"/>
      <sheetName val="SID"/>
      <sheetName val="SPPD"/>
      <sheetName val="SLRT"/>
      <sheetName val="KAPASITAS"/>
      <sheetName val="MUSDES PERTANGGUNJAWBAN"/>
      <sheetName val="RKPDES"/>
      <sheetName val="APBDES PERUBAHAN "/>
      <sheetName val="MUSRENBANG"/>
      <sheetName val="PENETAPAN APBDES"/>
      <sheetName val="KPAD"/>
      <sheetName val="BUMDESMA"/>
      <sheetName val="Rabat"/>
      <sheetName val="Pelatihan bumdes"/>
      <sheetName val="G Posyandu"/>
      <sheetName val="Jln HOTMIX"/>
      <sheetName val="Sheet1"/>
    </sheetNames>
    <sheetDataSet>
      <sheetData sheetId="0">
        <row r="6">
          <cell r="C6">
            <v>0</v>
          </cell>
        </row>
        <row r="59">
          <cell r="A59">
            <v>705297000</v>
          </cell>
        </row>
      </sheetData>
      <sheetData sheetId="1">
        <row r="27">
          <cell r="P27">
            <v>24000000</v>
          </cell>
        </row>
      </sheetData>
      <sheetData sheetId="2">
        <row r="12">
          <cell r="G12">
            <v>10050000</v>
          </cell>
        </row>
      </sheetData>
      <sheetData sheetId="3">
        <row r="17">
          <cell r="Q17">
            <v>24780000</v>
          </cell>
        </row>
      </sheetData>
      <sheetData sheetId="4">
        <row r="11">
          <cell r="G11">
            <v>3000000</v>
          </cell>
        </row>
      </sheetData>
      <sheetData sheetId="5">
        <row r="18">
          <cell r="Q18">
            <v>1800000</v>
          </cell>
        </row>
      </sheetData>
      <sheetData sheetId="6"/>
      <sheetData sheetId="7"/>
      <sheetData sheetId="8"/>
      <sheetData sheetId="9">
        <row r="11">
          <cell r="G11">
            <v>750000</v>
          </cell>
        </row>
      </sheetData>
      <sheetData sheetId="10">
        <row r="17">
          <cell r="Q17">
            <v>4200000</v>
          </cell>
        </row>
      </sheetData>
      <sheetData sheetId="11">
        <row r="17">
          <cell r="Q17">
            <v>1920000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G10" t="str">
            <v>Pembangunan Gedung Posyandu</v>
          </cell>
        </row>
        <row r="12">
          <cell r="G12">
            <v>195000000</v>
          </cell>
        </row>
      </sheetData>
      <sheetData sheetId="26">
        <row r="10">
          <cell r="G10" t="str">
            <v>Pembangunan Aspal Jalan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bsi"/>
      <sheetName val="Bh PJK"/>
      <sheetName val="Pajak"/>
      <sheetName val="Retribusi"/>
    </sheetNames>
    <sheetDataSet>
      <sheetData sheetId="0">
        <row r="11">
          <cell r="G11">
            <v>3537000</v>
          </cell>
        </row>
      </sheetData>
      <sheetData sheetId="1">
        <row r="12">
          <cell r="G12">
            <v>34413700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ADD"/>
      <sheetName val="SILTAP FIX"/>
      <sheetName val="Opra BPD"/>
      <sheetName val="Opra PKK"/>
      <sheetName val="Opra RTRW"/>
      <sheetName val="Oprs LPMD"/>
      <sheetName val="Opra Karang taruna"/>
      <sheetName val="Opra Linmas"/>
      <sheetName val="Posyandu"/>
      <sheetName val="Opr Perkantoran"/>
      <sheetName val="RINCIAN ADD"/>
      <sheetName val="PAD ,UPK"/>
      <sheetName val="KPMD"/>
      <sheetName val="Tabahan tak berbengkok"/>
      <sheetName val="Sheet1"/>
    </sheetNames>
    <sheetDataSet>
      <sheetData sheetId="0">
        <row r="50">
          <cell r="F50">
            <v>30000000</v>
          </cell>
        </row>
        <row r="51">
          <cell r="F51">
            <v>27000000</v>
          </cell>
        </row>
        <row r="52">
          <cell r="F52">
            <v>123000000</v>
          </cell>
        </row>
        <row r="60">
          <cell r="F60">
            <v>19800000</v>
          </cell>
        </row>
        <row r="61">
          <cell r="F61">
            <v>6000000</v>
          </cell>
        </row>
        <row r="62">
          <cell r="F62">
            <v>24000000</v>
          </cell>
        </row>
        <row r="96">
          <cell r="J96">
            <v>2250000</v>
          </cell>
        </row>
        <row r="97">
          <cell r="J97">
            <v>2940000</v>
          </cell>
        </row>
        <row r="98">
          <cell r="J98">
            <v>6508000</v>
          </cell>
        </row>
        <row r="99">
          <cell r="J99">
            <v>2160000</v>
          </cell>
        </row>
        <row r="101">
          <cell r="J101">
            <v>1640000</v>
          </cell>
        </row>
        <row r="102">
          <cell r="J102">
            <v>1020000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Q18">
            <v>1682000</v>
          </cell>
        </row>
      </sheetData>
      <sheetData sheetId="7">
        <row r="16">
          <cell r="Q16">
            <v>1640000</v>
          </cell>
        </row>
      </sheetData>
      <sheetData sheetId="8" refreshError="1"/>
      <sheetData sheetId="9" refreshError="1"/>
      <sheetData sheetId="10">
        <row r="13">
          <cell r="D13">
            <v>14400000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0"/>
  <sheetViews>
    <sheetView topLeftCell="A85" workbookViewId="0">
      <selection activeCell="H94" sqref="H94"/>
    </sheetView>
  </sheetViews>
  <sheetFormatPr defaultRowHeight="15" x14ac:dyDescent="0.25"/>
  <cols>
    <col min="1" max="1" width="3.140625" customWidth="1"/>
    <col min="2" max="2" width="9.140625" style="76"/>
    <col min="3" max="3" width="49.140625" style="77" customWidth="1"/>
    <col min="4" max="4" width="18.42578125" style="77" customWidth="1"/>
    <col min="5" max="5" width="14.5703125" style="59" customWidth="1"/>
    <col min="6" max="6" width="14.140625" customWidth="1"/>
    <col min="7" max="7" width="11.5703125" bestFit="1" customWidth="1"/>
    <col min="8" max="8" width="21.5703125" customWidth="1"/>
  </cols>
  <sheetData>
    <row r="1" spans="2:8" ht="18.75" x14ac:dyDescent="0.3">
      <c r="B1" s="232" t="s">
        <v>87</v>
      </c>
      <c r="C1" s="232"/>
      <c r="D1" s="232"/>
      <c r="E1" s="232"/>
      <c r="F1" s="232"/>
    </row>
    <row r="2" spans="2:8" ht="18" x14ac:dyDescent="0.25">
      <c r="B2" s="233" t="s">
        <v>97</v>
      </c>
      <c r="C2" s="233"/>
      <c r="D2" s="233"/>
      <c r="E2" s="233"/>
      <c r="F2" s="233"/>
    </row>
    <row r="3" spans="2:8" ht="18" x14ac:dyDescent="0.25">
      <c r="B3" s="233" t="s">
        <v>88</v>
      </c>
      <c r="C3" s="233"/>
      <c r="D3" s="233"/>
      <c r="E3" s="233"/>
      <c r="F3" s="233"/>
    </row>
    <row r="4" spans="2:8" ht="18" x14ac:dyDescent="0.25">
      <c r="B4" s="233" t="s">
        <v>1</v>
      </c>
      <c r="C4" s="233"/>
      <c r="D4" s="233"/>
      <c r="E4" s="233"/>
      <c r="F4" s="233"/>
    </row>
    <row r="5" spans="2:8" ht="18" x14ac:dyDescent="0.25">
      <c r="B5" s="233" t="s">
        <v>123</v>
      </c>
      <c r="C5" s="233"/>
      <c r="D5" s="233"/>
      <c r="E5" s="233"/>
      <c r="F5" s="233"/>
    </row>
    <row r="6" spans="2:8" x14ac:dyDescent="0.25">
      <c r="B6" s="229"/>
      <c r="C6" s="229"/>
      <c r="D6" s="229"/>
      <c r="E6" s="229"/>
      <c r="F6" s="229"/>
    </row>
    <row r="7" spans="2:8" ht="24" customHeight="1" x14ac:dyDescent="0.25">
      <c r="B7" s="113" t="s">
        <v>3</v>
      </c>
      <c r="C7" s="114" t="s">
        <v>4</v>
      </c>
      <c r="D7" s="114"/>
      <c r="E7" s="115" t="s">
        <v>5</v>
      </c>
      <c r="F7" s="115" t="s">
        <v>6</v>
      </c>
    </row>
    <row r="8" spans="2:8" s="8" customFormat="1" ht="12.75" x14ac:dyDescent="0.25">
      <c r="B8" s="116" t="s">
        <v>7</v>
      </c>
      <c r="C8" s="117">
        <v>2</v>
      </c>
      <c r="D8" s="118"/>
      <c r="E8" s="119" t="s">
        <v>8</v>
      </c>
      <c r="F8" s="120">
        <v>4</v>
      </c>
    </row>
    <row r="9" spans="2:8" x14ac:dyDescent="0.25">
      <c r="B9" s="121"/>
      <c r="C9" s="122" t="s">
        <v>9</v>
      </c>
      <c r="D9" s="123"/>
      <c r="E9" s="124">
        <f>SUM(E10+E18)+E15</f>
        <v>1337349700</v>
      </c>
      <c r="F9" s="125"/>
    </row>
    <row r="10" spans="2:8" x14ac:dyDescent="0.25">
      <c r="B10" s="126">
        <v>42</v>
      </c>
      <c r="C10" s="127" t="s">
        <v>10</v>
      </c>
      <c r="D10" s="128"/>
      <c r="E10" s="129">
        <f>SUM(E11:E14)</f>
        <v>1017559700</v>
      </c>
      <c r="F10" s="130"/>
      <c r="H10" s="216"/>
    </row>
    <row r="11" spans="2:8" x14ac:dyDescent="0.25">
      <c r="B11" s="131">
        <v>421</v>
      </c>
      <c r="C11" s="132" t="s">
        <v>11</v>
      </c>
      <c r="D11" s="133"/>
      <c r="E11" s="134">
        <f>[1]TOTAL!$A$59</f>
        <v>705297000</v>
      </c>
      <c r="F11" s="130" t="s">
        <v>12</v>
      </c>
      <c r="H11" s="59"/>
    </row>
    <row r="12" spans="2:8" x14ac:dyDescent="0.25">
      <c r="B12" s="131">
        <v>422</v>
      </c>
      <c r="C12" s="132" t="s">
        <v>13</v>
      </c>
      <c r="D12" s="133"/>
      <c r="E12" s="134">
        <f>'[2]Bh PJK'!$G$12</f>
        <v>34413700</v>
      </c>
      <c r="F12" s="130" t="s">
        <v>14</v>
      </c>
      <c r="H12" s="59"/>
    </row>
    <row r="13" spans="2:8" x14ac:dyDescent="0.25">
      <c r="B13" s="131">
        <v>422</v>
      </c>
      <c r="C13" s="132" t="s">
        <v>15</v>
      </c>
      <c r="D13" s="133"/>
      <c r="E13" s="134">
        <f>[2]Rtbsi!$G$11</f>
        <v>3537000</v>
      </c>
      <c r="F13" s="130" t="s">
        <v>14</v>
      </c>
    </row>
    <row r="14" spans="2:8" x14ac:dyDescent="0.25">
      <c r="B14" s="131">
        <v>423</v>
      </c>
      <c r="C14" s="132" t="s">
        <v>16</v>
      </c>
      <c r="D14" s="133"/>
      <c r="E14" s="134">
        <v>274312000</v>
      </c>
      <c r="F14" s="130" t="s">
        <v>17</v>
      </c>
    </row>
    <row r="15" spans="2:8" x14ac:dyDescent="0.25">
      <c r="B15" s="131">
        <v>424</v>
      </c>
      <c r="C15" s="127" t="s">
        <v>18</v>
      </c>
      <c r="D15" s="133"/>
      <c r="E15" s="129">
        <f>E17+E16</f>
        <v>305000000</v>
      </c>
      <c r="F15" s="130"/>
    </row>
    <row r="16" spans="2:8" x14ac:dyDescent="0.25">
      <c r="B16" s="131"/>
      <c r="C16" s="132" t="s">
        <v>19</v>
      </c>
      <c r="D16" s="133"/>
      <c r="E16" s="134">
        <v>150000000</v>
      </c>
      <c r="F16" s="130" t="s">
        <v>20</v>
      </c>
    </row>
    <row r="17" spans="2:8" x14ac:dyDescent="0.25">
      <c r="B17" s="131"/>
      <c r="C17" s="132" t="s">
        <v>21</v>
      </c>
      <c r="D17" s="133"/>
      <c r="E17" s="134">
        <v>155000000</v>
      </c>
      <c r="F17" s="130" t="s">
        <v>22</v>
      </c>
    </row>
    <row r="18" spans="2:8" x14ac:dyDescent="0.25">
      <c r="B18" s="131">
        <v>43</v>
      </c>
      <c r="C18" s="135" t="s">
        <v>23</v>
      </c>
      <c r="D18" s="136"/>
      <c r="E18" s="137">
        <f>E20+E19</f>
        <v>14790000</v>
      </c>
      <c r="F18" s="130"/>
    </row>
    <row r="19" spans="2:8" x14ac:dyDescent="0.25">
      <c r="B19" s="223"/>
      <c r="C19" s="225" t="s">
        <v>139</v>
      </c>
      <c r="D19" s="224"/>
      <c r="E19" s="226">
        <v>8890000</v>
      </c>
      <c r="F19" s="210"/>
    </row>
    <row r="20" spans="2:8" x14ac:dyDescent="0.25">
      <c r="B20" s="138">
        <v>434</v>
      </c>
      <c r="C20" s="139" t="s">
        <v>24</v>
      </c>
      <c r="D20" s="140"/>
      <c r="E20" s="141">
        <v>5900000</v>
      </c>
      <c r="F20" s="142" t="s">
        <v>25</v>
      </c>
    </row>
    <row r="21" spans="2:8" x14ac:dyDescent="0.25">
      <c r="B21" s="143"/>
      <c r="C21" s="144"/>
      <c r="D21" s="144"/>
      <c r="E21" s="145"/>
      <c r="F21" s="146"/>
    </row>
    <row r="22" spans="2:8" x14ac:dyDescent="0.25">
      <c r="B22" s="147">
        <v>1</v>
      </c>
      <c r="C22" s="148" t="s">
        <v>26</v>
      </c>
      <c r="D22" s="149"/>
      <c r="E22" s="150">
        <f>E23</f>
        <v>329254902</v>
      </c>
      <c r="F22" s="151"/>
    </row>
    <row r="23" spans="2:8" ht="38.25" x14ac:dyDescent="0.25">
      <c r="B23" s="126">
        <v>101</v>
      </c>
      <c r="C23" s="152" t="s">
        <v>27</v>
      </c>
      <c r="D23" s="153"/>
      <c r="E23" s="154">
        <f>E24+E25+E26+E27+E28+E29+E30+E31+E33</f>
        <v>329254902</v>
      </c>
      <c r="F23" s="155"/>
    </row>
    <row r="24" spans="2:8" x14ac:dyDescent="0.25">
      <c r="B24" s="156">
        <v>10101</v>
      </c>
      <c r="C24" s="157" t="s">
        <v>28</v>
      </c>
      <c r="D24" s="158"/>
      <c r="E24" s="159">
        <f>'[3]FORMULA ADD'!$F$50+'[3]FORMULA ADD'!$F$60</f>
        <v>49800000</v>
      </c>
      <c r="F24" s="160" t="s">
        <v>17</v>
      </c>
    </row>
    <row r="25" spans="2:8" x14ac:dyDescent="0.25">
      <c r="B25" s="156">
        <v>10102</v>
      </c>
      <c r="C25" s="157" t="s">
        <v>29</v>
      </c>
      <c r="D25" s="158"/>
      <c r="E25" s="159">
        <f>'[3]FORMULA ADD'!$F$51+'[3]FORMULA ADD'!$F$61+'[3]FORMULA ADD'!$F$52+'[3]FORMULA ADD'!$F$62</f>
        <v>180000000</v>
      </c>
      <c r="F25" s="160" t="s">
        <v>17</v>
      </c>
    </row>
    <row r="26" spans="2:8" x14ac:dyDescent="0.25">
      <c r="B26" s="156">
        <v>10103</v>
      </c>
      <c r="C26" s="157" t="s">
        <v>30</v>
      </c>
      <c r="D26" s="158"/>
      <c r="E26" s="159">
        <v>7579440</v>
      </c>
      <c r="F26" s="160" t="s">
        <v>17</v>
      </c>
    </row>
    <row r="27" spans="2:8" ht="38.25" x14ac:dyDescent="0.25">
      <c r="B27" s="156">
        <v>10104</v>
      </c>
      <c r="C27" s="161" t="s">
        <v>31</v>
      </c>
      <c r="D27" s="162"/>
      <c r="E27" s="163">
        <v>22459552</v>
      </c>
      <c r="F27" s="160" t="s">
        <v>128</v>
      </c>
      <c r="H27" s="59"/>
    </row>
    <row r="28" spans="2:8" x14ac:dyDescent="0.25">
      <c r="B28" s="156">
        <v>10105</v>
      </c>
      <c r="C28" s="157" t="s">
        <v>32</v>
      </c>
      <c r="D28" s="158"/>
      <c r="E28" s="159">
        <v>21607000</v>
      </c>
      <c r="F28" s="160" t="s">
        <v>17</v>
      </c>
    </row>
    <row r="29" spans="2:8" ht="38.25" x14ac:dyDescent="0.25">
      <c r="B29" s="156">
        <v>10106</v>
      </c>
      <c r="C29" s="161" t="s">
        <v>33</v>
      </c>
      <c r="D29" s="162"/>
      <c r="E29" s="163">
        <f>'[3]FORMULA ADD'!$J$96</f>
        <v>2250000</v>
      </c>
      <c r="F29" s="222" t="s">
        <v>129</v>
      </c>
    </row>
    <row r="30" spans="2:8" x14ac:dyDescent="0.25">
      <c r="B30" s="156">
        <v>10191</v>
      </c>
      <c r="C30" s="157" t="s">
        <v>35</v>
      </c>
      <c r="D30" s="158"/>
      <c r="E30" s="159">
        <f>'[3]RINCIAN ADD'!$D$13</f>
        <v>14400000</v>
      </c>
      <c r="F30" s="160" t="s">
        <v>17</v>
      </c>
    </row>
    <row r="31" spans="2:8" x14ac:dyDescent="0.25">
      <c r="B31" s="156"/>
      <c r="C31" s="135" t="s">
        <v>131</v>
      </c>
      <c r="D31" s="158"/>
      <c r="E31" s="164">
        <v>21158910</v>
      </c>
      <c r="F31" s="160"/>
    </row>
    <row r="32" spans="2:8" x14ac:dyDescent="0.25">
      <c r="B32" s="156"/>
      <c r="C32" s="157" t="s">
        <v>130</v>
      </c>
      <c r="D32" s="158"/>
      <c r="E32" s="159">
        <v>21158910</v>
      </c>
      <c r="F32" s="160" t="s">
        <v>12</v>
      </c>
    </row>
    <row r="33" spans="2:8" x14ac:dyDescent="0.25">
      <c r="B33" s="126">
        <v>103</v>
      </c>
      <c r="C33" s="135" t="s">
        <v>36</v>
      </c>
      <c r="D33" s="136"/>
      <c r="E33" s="164">
        <f>E34</f>
        <v>10000000</v>
      </c>
      <c r="F33" s="155"/>
    </row>
    <row r="34" spans="2:8" x14ac:dyDescent="0.25">
      <c r="B34" s="165">
        <v>10393</v>
      </c>
      <c r="C34" s="165" t="s">
        <v>37</v>
      </c>
      <c r="D34" s="165"/>
      <c r="E34" s="166">
        <v>10000000</v>
      </c>
      <c r="F34" s="167" t="s">
        <v>12</v>
      </c>
    </row>
    <row r="35" spans="2:8" x14ac:dyDescent="0.25">
      <c r="B35" s="168"/>
      <c r="C35" s="169"/>
      <c r="D35" s="169"/>
      <c r="E35" s="170"/>
      <c r="F35" s="169"/>
    </row>
    <row r="36" spans="2:8" ht="16.5" x14ac:dyDescent="0.35">
      <c r="B36" s="147">
        <v>2</v>
      </c>
      <c r="C36" s="148" t="s">
        <v>38</v>
      </c>
      <c r="D36" s="171"/>
      <c r="E36" s="172">
        <f>E37+E40+E47+E54</f>
        <v>926220550</v>
      </c>
      <c r="F36" s="151"/>
    </row>
    <row r="37" spans="2:8" x14ac:dyDescent="0.25">
      <c r="B37" s="126">
        <v>201</v>
      </c>
      <c r="C37" s="135" t="s">
        <v>39</v>
      </c>
      <c r="D37" s="158"/>
      <c r="E37" s="137">
        <f>E38+E39</f>
        <v>33600000</v>
      </c>
      <c r="F37" s="155"/>
    </row>
    <row r="38" spans="2:8" x14ac:dyDescent="0.25">
      <c r="B38" s="156">
        <v>20101</v>
      </c>
      <c r="C38" s="157" t="s">
        <v>40</v>
      </c>
      <c r="D38" s="173"/>
      <c r="E38" s="134">
        <v>9600000</v>
      </c>
      <c r="F38" s="155" t="s">
        <v>12</v>
      </c>
    </row>
    <row r="39" spans="2:8" x14ac:dyDescent="0.25">
      <c r="B39" s="156">
        <v>20190</v>
      </c>
      <c r="C39" s="157" t="s">
        <v>114</v>
      </c>
      <c r="D39" s="173"/>
      <c r="E39" s="134">
        <f>'[1]TK PAUD'!$P$27</f>
        <v>24000000</v>
      </c>
      <c r="F39" s="155" t="s">
        <v>12</v>
      </c>
    </row>
    <row r="40" spans="2:8" x14ac:dyDescent="0.25">
      <c r="B40" s="126">
        <v>202</v>
      </c>
      <c r="C40" s="135" t="s">
        <v>41</v>
      </c>
      <c r="D40" s="158"/>
      <c r="E40" s="137">
        <f>SUM(E41:E46)</f>
        <v>49270000</v>
      </c>
      <c r="F40" s="155" t="s">
        <v>12</v>
      </c>
    </row>
    <row r="41" spans="2:8" x14ac:dyDescent="0.25">
      <c r="B41" s="156">
        <v>20202</v>
      </c>
      <c r="C41" s="157" t="s">
        <v>42</v>
      </c>
      <c r="D41" s="158"/>
      <c r="E41" s="134">
        <f>[1]POSYANDU!$Q$17</f>
        <v>24780000</v>
      </c>
      <c r="F41" s="155" t="s">
        <v>12</v>
      </c>
    </row>
    <row r="42" spans="2:8" x14ac:dyDescent="0.25">
      <c r="B42" s="156">
        <v>20204</v>
      </c>
      <c r="C42" s="157" t="s">
        <v>43</v>
      </c>
      <c r="D42" s="158"/>
      <c r="E42" s="134">
        <f>[1]JUMANTIK!$G$12</f>
        <v>10050000</v>
      </c>
      <c r="F42" s="155" t="s">
        <v>12</v>
      </c>
    </row>
    <row r="43" spans="2:8" x14ac:dyDescent="0.25">
      <c r="B43" s="156">
        <v>20204</v>
      </c>
      <c r="C43" s="157" t="s">
        <v>115</v>
      </c>
      <c r="D43" s="158"/>
      <c r="E43" s="134">
        <f>[1]TOTAL!$C$6</f>
        <v>0</v>
      </c>
      <c r="F43" s="155" t="s">
        <v>12</v>
      </c>
      <c r="H43" s="59"/>
    </row>
    <row r="44" spans="2:8" x14ac:dyDescent="0.25">
      <c r="B44" s="156">
        <v>20291</v>
      </c>
      <c r="C44" s="157" t="s">
        <v>44</v>
      </c>
      <c r="D44" s="158"/>
      <c r="E44" s="134">
        <f>[1]POSBINDU!$G$11</f>
        <v>3000000</v>
      </c>
      <c r="F44" s="155" t="s">
        <v>12</v>
      </c>
    </row>
    <row r="45" spans="2:8" x14ac:dyDescent="0.25">
      <c r="B45" s="156">
        <v>20295</v>
      </c>
      <c r="C45" s="157" t="s">
        <v>45</v>
      </c>
      <c r="D45" s="173"/>
      <c r="E45" s="134">
        <f>[1]PPKDB!$Q$18</f>
        <v>1800000</v>
      </c>
      <c r="F45" s="155" t="s">
        <v>12</v>
      </c>
    </row>
    <row r="46" spans="2:8" x14ac:dyDescent="0.25">
      <c r="B46" s="156">
        <v>20296</v>
      </c>
      <c r="C46" s="157" t="s">
        <v>46</v>
      </c>
      <c r="D46" s="158"/>
      <c r="E46" s="134">
        <v>9640000</v>
      </c>
      <c r="F46" s="155" t="s">
        <v>12</v>
      </c>
    </row>
    <row r="47" spans="2:8" x14ac:dyDescent="0.25">
      <c r="B47" s="126">
        <v>203</v>
      </c>
      <c r="C47" s="135" t="s">
        <v>47</v>
      </c>
      <c r="D47" s="158"/>
      <c r="E47" s="137">
        <f>SUM(E48:E53)</f>
        <v>836480550</v>
      </c>
      <c r="F47" s="155"/>
    </row>
    <row r="48" spans="2:8" x14ac:dyDescent="0.25">
      <c r="B48" s="156">
        <v>20314</v>
      </c>
      <c r="C48" s="175" t="s">
        <v>48</v>
      </c>
      <c r="D48" s="158"/>
      <c r="E48" s="134">
        <v>141059400</v>
      </c>
      <c r="F48" s="155" t="s">
        <v>12</v>
      </c>
    </row>
    <row r="49" spans="2:6" x14ac:dyDescent="0.25">
      <c r="B49" s="156">
        <v>20315</v>
      </c>
      <c r="C49" s="175" t="str">
        <f>'[1]G Posyandu'!$G$10</f>
        <v>Pembangunan Gedung Posyandu</v>
      </c>
      <c r="D49" s="158"/>
      <c r="E49" s="134">
        <f>'[1]G Posyandu'!$G$12</f>
        <v>195000000</v>
      </c>
      <c r="F49" s="155" t="s">
        <v>12</v>
      </c>
    </row>
    <row r="50" spans="2:6" x14ac:dyDescent="0.25">
      <c r="B50" s="156">
        <v>20316</v>
      </c>
      <c r="C50" s="175" t="str">
        <f>'[1]Jln HOTMIX'!$G$10</f>
        <v>Pembangunan Aspal Jalan</v>
      </c>
      <c r="D50" s="158"/>
      <c r="E50" s="134">
        <v>118969370</v>
      </c>
      <c r="F50" s="155" t="s">
        <v>12</v>
      </c>
    </row>
    <row r="51" spans="2:6" x14ac:dyDescent="0.25">
      <c r="B51" s="156">
        <v>20317</v>
      </c>
      <c r="C51" s="175" t="s">
        <v>141</v>
      </c>
      <c r="D51" s="158"/>
      <c r="E51" s="134">
        <v>150000000</v>
      </c>
      <c r="F51" s="155" t="s">
        <v>117</v>
      </c>
    </row>
    <row r="52" spans="2:6" x14ac:dyDescent="0.25">
      <c r="B52" s="156">
        <v>20218</v>
      </c>
      <c r="C52" s="175" t="s">
        <v>142</v>
      </c>
      <c r="D52" s="158"/>
      <c r="E52" s="134">
        <v>150000000</v>
      </c>
      <c r="F52" s="155" t="s">
        <v>143</v>
      </c>
    </row>
    <row r="53" spans="2:6" x14ac:dyDescent="0.25">
      <c r="B53" s="156">
        <v>20316</v>
      </c>
      <c r="C53" s="175" t="s">
        <v>140</v>
      </c>
      <c r="D53" s="158"/>
      <c r="E53" s="134">
        <v>81451780</v>
      </c>
      <c r="F53" s="155" t="s">
        <v>124</v>
      </c>
    </row>
    <row r="54" spans="2:6" x14ac:dyDescent="0.25">
      <c r="B54" s="126">
        <v>206</v>
      </c>
      <c r="C54" s="135" t="s">
        <v>50</v>
      </c>
      <c r="D54" s="158"/>
      <c r="E54" s="137">
        <f>SUM(E55:E56)</f>
        <v>6870000</v>
      </c>
      <c r="F54" s="155"/>
    </row>
    <row r="55" spans="2:6" x14ac:dyDescent="0.25">
      <c r="B55" s="156">
        <v>20603</v>
      </c>
      <c r="C55" s="157" t="s">
        <v>51</v>
      </c>
      <c r="D55" s="158"/>
      <c r="E55" s="174">
        <f>[1]WIFI!$Q$17</f>
        <v>4200000</v>
      </c>
      <c r="F55" s="155" t="s">
        <v>12</v>
      </c>
    </row>
    <row r="56" spans="2:6" x14ac:dyDescent="0.25">
      <c r="B56" s="156">
        <v>20699</v>
      </c>
      <c r="C56" s="157" t="s">
        <v>52</v>
      </c>
      <c r="D56" s="173"/>
      <c r="E56" s="174">
        <f>'[1]INFO GRAFIS'!$G$11+[1]KORAN!$Q$17</f>
        <v>2670000</v>
      </c>
      <c r="F56" s="155" t="s">
        <v>12</v>
      </c>
    </row>
    <row r="57" spans="2:6" x14ac:dyDescent="0.25">
      <c r="B57" s="168"/>
      <c r="C57" s="169"/>
      <c r="D57" s="169"/>
      <c r="E57" s="170"/>
      <c r="F57" s="169"/>
    </row>
    <row r="58" spans="2:6" ht="16.5" x14ac:dyDescent="0.35">
      <c r="B58" s="147">
        <v>3</v>
      </c>
      <c r="C58" s="148" t="s">
        <v>53</v>
      </c>
      <c r="D58" s="171"/>
      <c r="E58" s="172">
        <f>E59</f>
        <v>20922000</v>
      </c>
      <c r="F58" s="151"/>
    </row>
    <row r="59" spans="2:6" x14ac:dyDescent="0.25">
      <c r="B59" s="126">
        <v>304</v>
      </c>
      <c r="C59" s="135" t="s">
        <v>54</v>
      </c>
      <c r="D59" s="173"/>
      <c r="E59" s="137">
        <f>SUM(D60:E66)</f>
        <v>20922000</v>
      </c>
      <c r="F59" s="155"/>
    </row>
    <row r="60" spans="2:6" x14ac:dyDescent="0.25">
      <c r="B60" s="156">
        <v>30402</v>
      </c>
      <c r="C60" s="157" t="s">
        <v>55</v>
      </c>
      <c r="D60" s="173"/>
      <c r="E60" s="174">
        <f>'[3]FORMULA ADD'!$J$99</f>
        <v>2160000</v>
      </c>
      <c r="F60" s="160" t="s">
        <v>129</v>
      </c>
    </row>
    <row r="61" spans="2:6" x14ac:dyDescent="0.25">
      <c r="B61" s="156">
        <v>30403</v>
      </c>
      <c r="C61" s="157" t="s">
        <v>56</v>
      </c>
      <c r="D61" s="173"/>
      <c r="E61" s="174">
        <f>'[3]FORMULA ADD'!$J$97</f>
        <v>2940000</v>
      </c>
      <c r="F61" s="160" t="s">
        <v>129</v>
      </c>
    </row>
    <row r="62" spans="2:6" x14ac:dyDescent="0.25">
      <c r="B62" s="156">
        <v>30490</v>
      </c>
      <c r="C62" s="157" t="s">
        <v>57</v>
      </c>
      <c r="D62" s="173"/>
      <c r="E62" s="174">
        <f>'[3]FORMULA ADD'!$J$102</f>
        <v>1020000</v>
      </c>
      <c r="F62" s="160" t="s">
        <v>129</v>
      </c>
    </row>
    <row r="63" spans="2:6" x14ac:dyDescent="0.25">
      <c r="B63" s="156">
        <v>30491</v>
      </c>
      <c r="C63" s="157" t="s">
        <v>58</v>
      </c>
      <c r="D63" s="173"/>
      <c r="E63" s="174">
        <f>'[3]FORMULA ADD'!$J$98</f>
        <v>6508000</v>
      </c>
      <c r="F63" s="160" t="s">
        <v>129</v>
      </c>
    </row>
    <row r="64" spans="2:6" x14ac:dyDescent="0.25">
      <c r="B64" s="156">
        <v>30492</v>
      </c>
      <c r="C64" s="157" t="s">
        <v>59</v>
      </c>
      <c r="D64" s="173"/>
      <c r="E64" s="174">
        <v>1654000</v>
      </c>
      <c r="F64" s="160" t="s">
        <v>129</v>
      </c>
    </row>
    <row r="65" spans="2:8" x14ac:dyDescent="0.25">
      <c r="B65" s="156">
        <v>30493</v>
      </c>
      <c r="C65" s="157" t="s">
        <v>60</v>
      </c>
      <c r="D65" s="173"/>
      <c r="E65" s="174">
        <v>5000000</v>
      </c>
      <c r="F65" s="160" t="s">
        <v>22</v>
      </c>
    </row>
    <row r="66" spans="2:8" x14ac:dyDescent="0.25">
      <c r="B66" s="165">
        <v>30494</v>
      </c>
      <c r="C66" s="139" t="s">
        <v>61</v>
      </c>
      <c r="D66" s="176"/>
      <c r="E66" s="177">
        <f>'[3]FORMULA ADD'!$J$101</f>
        <v>1640000</v>
      </c>
      <c r="F66" s="178" t="s">
        <v>129</v>
      </c>
    </row>
    <row r="67" spans="2:8" x14ac:dyDescent="0.25">
      <c r="B67" s="168"/>
      <c r="C67" s="169"/>
      <c r="D67" s="169"/>
      <c r="E67" s="170"/>
      <c r="F67" s="169"/>
      <c r="H67" s="217"/>
    </row>
    <row r="68" spans="2:8" ht="16.5" x14ac:dyDescent="0.35">
      <c r="B68" s="147">
        <v>4</v>
      </c>
      <c r="C68" s="148" t="s">
        <v>62</v>
      </c>
      <c r="D68" s="179"/>
      <c r="E68" s="172">
        <v>65854320</v>
      </c>
      <c r="F68" s="151"/>
      <c r="G68" s="59"/>
      <c r="H68" s="217"/>
    </row>
    <row r="69" spans="2:8" x14ac:dyDescent="0.25">
      <c r="B69" s="126">
        <v>403</v>
      </c>
      <c r="C69" s="135" t="s">
        <v>63</v>
      </c>
      <c r="D69" s="173"/>
      <c r="E69" s="137">
        <f>SUM(E70:E71)</f>
        <v>39064320</v>
      </c>
      <c r="F69" s="155"/>
      <c r="H69" s="217"/>
    </row>
    <row r="70" spans="2:8" x14ac:dyDescent="0.25">
      <c r="B70" s="156">
        <v>40302</v>
      </c>
      <c r="C70" s="157" t="s">
        <v>64</v>
      </c>
      <c r="D70" s="173"/>
      <c r="E70" s="174">
        <v>17250000</v>
      </c>
      <c r="F70" s="155" t="s">
        <v>12</v>
      </c>
      <c r="H70" s="217"/>
    </row>
    <row r="71" spans="2:8" x14ac:dyDescent="0.25">
      <c r="B71" s="156">
        <v>40390</v>
      </c>
      <c r="C71" s="230" t="s">
        <v>65</v>
      </c>
      <c r="D71" s="231"/>
      <c r="E71" s="174">
        <v>21814320</v>
      </c>
      <c r="F71" s="155" t="s">
        <v>12</v>
      </c>
      <c r="H71" s="217"/>
    </row>
    <row r="72" spans="2:8" x14ac:dyDescent="0.25">
      <c r="B72" s="126">
        <v>404</v>
      </c>
      <c r="C72" s="135" t="s">
        <v>66</v>
      </c>
      <c r="D72" s="173"/>
      <c r="E72" s="137">
        <f>SUM(E73:E73)</f>
        <v>5000000</v>
      </c>
      <c r="F72" s="155"/>
      <c r="H72" s="217"/>
    </row>
    <row r="73" spans="2:8" x14ac:dyDescent="0.25">
      <c r="B73" s="156">
        <v>40401</v>
      </c>
      <c r="C73" s="157" t="s">
        <v>118</v>
      </c>
      <c r="D73" s="173"/>
      <c r="E73" s="174">
        <v>5000000</v>
      </c>
      <c r="F73" s="155" t="s">
        <v>12</v>
      </c>
      <c r="H73" s="217"/>
    </row>
    <row r="74" spans="2:8" x14ac:dyDescent="0.25">
      <c r="B74" s="156" t="s">
        <v>134</v>
      </c>
      <c r="C74" s="135" t="s">
        <v>132</v>
      </c>
      <c r="D74" s="173"/>
      <c r="E74" s="137">
        <v>8890000</v>
      </c>
      <c r="F74" s="155"/>
      <c r="H74" s="217"/>
    </row>
    <row r="75" spans="2:8" x14ac:dyDescent="0.25">
      <c r="B75" s="156"/>
      <c r="C75" s="157" t="s">
        <v>133</v>
      </c>
      <c r="D75" s="173"/>
      <c r="E75" s="174">
        <v>8890000</v>
      </c>
      <c r="F75" s="155" t="s">
        <v>12</v>
      </c>
      <c r="H75" s="217">
        <v>1424251772</v>
      </c>
    </row>
    <row r="76" spans="2:8" x14ac:dyDescent="0.25">
      <c r="B76" s="156">
        <v>4.7</v>
      </c>
      <c r="C76" s="135" t="s">
        <v>135</v>
      </c>
      <c r="D76" s="173"/>
      <c r="E76" s="137">
        <v>5900000</v>
      </c>
      <c r="F76" s="155"/>
      <c r="H76" s="217">
        <f>H75-H74</f>
        <v>1424251772</v>
      </c>
    </row>
    <row r="77" spans="2:8" x14ac:dyDescent="0.25">
      <c r="B77" s="156" t="s">
        <v>137</v>
      </c>
      <c r="C77" s="157" t="s">
        <v>136</v>
      </c>
      <c r="D77" s="173"/>
      <c r="E77" s="174">
        <v>5900000</v>
      </c>
      <c r="F77" s="155" t="s">
        <v>138</v>
      </c>
      <c r="H77" s="217"/>
    </row>
    <row r="78" spans="2:8" x14ac:dyDescent="0.25">
      <c r="B78" s="126">
        <v>406</v>
      </c>
      <c r="C78" s="135" t="s">
        <v>67</v>
      </c>
      <c r="D78" s="173"/>
      <c r="E78" s="137">
        <f>E79+E80</f>
        <v>7000000</v>
      </c>
      <c r="F78" s="155"/>
      <c r="H78" s="217"/>
    </row>
    <row r="79" spans="2:8" x14ac:dyDescent="0.25">
      <c r="B79" s="126"/>
      <c r="C79" s="157" t="s">
        <v>126</v>
      </c>
      <c r="D79" s="173"/>
      <c r="E79" s="174">
        <v>5000000</v>
      </c>
      <c r="F79" s="155" t="s">
        <v>12</v>
      </c>
      <c r="H79" s="217"/>
    </row>
    <row r="80" spans="2:8" x14ac:dyDescent="0.25">
      <c r="B80" s="156">
        <v>40699</v>
      </c>
      <c r="C80" s="157" t="s">
        <v>125</v>
      </c>
      <c r="D80" s="173"/>
      <c r="E80" s="174">
        <v>2000000</v>
      </c>
      <c r="F80" s="155" t="s">
        <v>12</v>
      </c>
      <c r="H80" s="217"/>
    </row>
    <row r="81" spans="2:8" x14ac:dyDescent="0.25">
      <c r="B81" s="168"/>
      <c r="C81" s="169"/>
      <c r="D81" s="169"/>
      <c r="E81" s="170"/>
      <c r="F81" s="169"/>
      <c r="H81" s="217"/>
    </row>
    <row r="82" spans="2:8" ht="16.5" x14ac:dyDescent="0.35">
      <c r="B82" s="147">
        <v>5</v>
      </c>
      <c r="C82" s="148" t="s">
        <v>68</v>
      </c>
      <c r="D82" s="179"/>
      <c r="E82" s="172">
        <f>SUM(E84:E86)</f>
        <v>82000000</v>
      </c>
      <c r="F82" s="151"/>
      <c r="H82" s="217"/>
    </row>
    <row r="83" spans="2:8" x14ac:dyDescent="0.25">
      <c r="B83" s="126">
        <v>501</v>
      </c>
      <c r="C83" s="135" t="s">
        <v>69</v>
      </c>
      <c r="D83" s="173"/>
      <c r="E83" s="174"/>
      <c r="F83" s="155"/>
      <c r="H83" s="217"/>
    </row>
    <row r="84" spans="2:8" x14ac:dyDescent="0.25">
      <c r="B84" s="156">
        <v>50101</v>
      </c>
      <c r="C84" s="157" t="s">
        <v>70</v>
      </c>
      <c r="D84" s="173"/>
      <c r="E84" s="174">
        <v>10000000</v>
      </c>
      <c r="F84" s="155" t="s">
        <v>12</v>
      </c>
      <c r="H84" s="217"/>
    </row>
    <row r="85" spans="2:8" x14ac:dyDescent="0.25">
      <c r="B85" s="126">
        <v>503</v>
      </c>
      <c r="C85" s="135" t="s">
        <v>73</v>
      </c>
      <c r="D85" s="173"/>
      <c r="E85" s="174"/>
      <c r="F85" s="155"/>
      <c r="H85" s="217"/>
    </row>
    <row r="86" spans="2:8" x14ac:dyDescent="0.25">
      <c r="B86" s="165">
        <v>50301</v>
      </c>
      <c r="C86" s="139" t="s">
        <v>74</v>
      </c>
      <c r="D86" s="176"/>
      <c r="E86" s="177">
        <v>72000000</v>
      </c>
      <c r="F86" s="167" t="s">
        <v>12</v>
      </c>
    </row>
    <row r="87" spans="2:8" x14ac:dyDescent="0.25">
      <c r="B87" s="144"/>
      <c r="C87" s="144"/>
      <c r="D87" s="180"/>
      <c r="E87" s="181"/>
      <c r="F87" s="146"/>
    </row>
    <row r="88" spans="2:8" x14ac:dyDescent="0.25">
      <c r="B88" s="182" t="s">
        <v>75</v>
      </c>
      <c r="C88" s="183"/>
      <c r="D88" s="183"/>
      <c r="E88" s="184">
        <f>E22+E36+E58+E68+E82</f>
        <v>1424251772</v>
      </c>
      <c r="F88" s="185"/>
      <c r="H88" s="59"/>
    </row>
    <row r="89" spans="2:8" x14ac:dyDescent="0.25">
      <c r="B89" s="186" t="s">
        <v>76</v>
      </c>
      <c r="C89" s="186"/>
      <c r="D89" s="187"/>
      <c r="E89" s="188"/>
      <c r="F89" s="185"/>
      <c r="H89" s="59"/>
    </row>
    <row r="90" spans="2:8" x14ac:dyDescent="0.25">
      <c r="B90" s="168"/>
      <c r="C90" s="169"/>
      <c r="D90" s="169"/>
      <c r="E90" s="170"/>
      <c r="F90" s="169"/>
      <c r="H90" s="59"/>
    </row>
    <row r="91" spans="2:8" ht="16.5" x14ac:dyDescent="0.3">
      <c r="B91" s="189"/>
      <c r="C91" s="190" t="s">
        <v>77</v>
      </c>
      <c r="D91" s="189"/>
      <c r="E91" s="191"/>
      <c r="F91" s="192"/>
    </row>
    <row r="92" spans="2:8" ht="16.5" x14ac:dyDescent="0.3">
      <c r="B92" s="193">
        <v>61</v>
      </c>
      <c r="C92" s="193" t="s">
        <v>78</v>
      </c>
      <c r="D92" s="194"/>
      <c r="E92" s="137">
        <f>E93</f>
        <v>86902072</v>
      </c>
      <c r="F92" s="130"/>
    </row>
    <row r="93" spans="2:8" ht="16.5" x14ac:dyDescent="0.3">
      <c r="B93" s="196">
        <v>611</v>
      </c>
      <c r="C93" s="196" t="s">
        <v>79</v>
      </c>
      <c r="D93" s="194"/>
      <c r="E93" s="174">
        <f>SUM(E94:E97)</f>
        <v>86902072</v>
      </c>
      <c r="F93" s="130"/>
    </row>
    <row r="94" spans="2:8" ht="16.5" x14ac:dyDescent="0.3">
      <c r="B94" s="196">
        <v>61101</v>
      </c>
      <c r="C94" s="196" t="s">
        <v>80</v>
      </c>
      <c r="D94" s="196"/>
      <c r="E94" s="174">
        <v>85146780</v>
      </c>
      <c r="F94" s="198"/>
    </row>
    <row r="95" spans="2:8" ht="16.5" x14ac:dyDescent="0.3">
      <c r="B95" s="196">
        <v>61102</v>
      </c>
      <c r="C95" s="196" t="s">
        <v>81</v>
      </c>
      <c r="D95" s="196"/>
      <c r="E95" s="174">
        <v>627246</v>
      </c>
      <c r="F95" s="198"/>
    </row>
    <row r="96" spans="2:8" ht="16.5" x14ac:dyDescent="0.3">
      <c r="B96" s="196">
        <v>61103</v>
      </c>
      <c r="C96" s="196" t="s">
        <v>82</v>
      </c>
      <c r="D96" s="196"/>
      <c r="E96" s="174">
        <v>129860</v>
      </c>
      <c r="F96" s="198"/>
    </row>
    <row r="97" spans="2:6" ht="16.5" x14ac:dyDescent="0.3">
      <c r="B97" s="199">
        <v>61107</v>
      </c>
      <c r="C97" s="199" t="s">
        <v>83</v>
      </c>
      <c r="D97" s="199"/>
      <c r="E97" s="226">
        <v>998186</v>
      </c>
      <c r="F97" s="200"/>
    </row>
    <row r="98" spans="2:6" ht="16.5" x14ac:dyDescent="0.3">
      <c r="B98" s="201"/>
      <c r="C98" s="202" t="s">
        <v>84</v>
      </c>
      <c r="D98" s="227"/>
      <c r="E98" s="228">
        <f>E92</f>
        <v>86902072</v>
      </c>
      <c r="F98" s="203"/>
    </row>
    <row r="99" spans="2:6" ht="16.5" x14ac:dyDescent="0.3">
      <c r="B99" s="201"/>
      <c r="C99" s="202" t="s">
        <v>85</v>
      </c>
      <c r="D99" s="227"/>
      <c r="E99" s="228">
        <v>0</v>
      </c>
      <c r="F99" s="203"/>
    </row>
    <row r="100" spans="2:6" ht="16.5" x14ac:dyDescent="0.3">
      <c r="B100" s="204"/>
      <c r="C100" s="205"/>
      <c r="D100" s="205"/>
      <c r="E100" s="206"/>
      <c r="F100" s="205"/>
    </row>
    <row r="101" spans="2:6" ht="16.5" x14ac:dyDescent="0.3">
      <c r="B101" s="204"/>
      <c r="C101" s="206"/>
      <c r="D101" s="205"/>
      <c r="E101" s="206" t="s">
        <v>127</v>
      </c>
      <c r="F101" s="205"/>
    </row>
    <row r="102" spans="2:6" ht="16.5" x14ac:dyDescent="0.3">
      <c r="B102" s="204"/>
      <c r="C102" s="205"/>
      <c r="D102" s="205"/>
      <c r="E102" s="206" t="s">
        <v>86</v>
      </c>
      <c r="F102" s="205"/>
    </row>
    <row r="103" spans="2:6" ht="16.5" x14ac:dyDescent="0.3">
      <c r="B103" s="204"/>
      <c r="C103" s="205"/>
      <c r="D103" s="205"/>
      <c r="E103" s="206"/>
      <c r="F103" s="205"/>
    </row>
    <row r="104" spans="2:6" ht="16.5" x14ac:dyDescent="0.3">
      <c r="B104" s="204"/>
      <c r="C104" s="205"/>
      <c r="D104" s="205"/>
      <c r="E104" s="206" t="s">
        <v>112</v>
      </c>
      <c r="F104" s="205"/>
    </row>
    <row r="105" spans="2:6" ht="16.5" x14ac:dyDescent="0.3">
      <c r="B105" s="204"/>
      <c r="C105" s="205"/>
      <c r="D105" s="205"/>
      <c r="E105" s="206"/>
      <c r="F105" s="205"/>
    </row>
    <row r="106" spans="2:6" ht="16.5" x14ac:dyDescent="0.3">
      <c r="B106" s="204"/>
      <c r="C106" s="205"/>
      <c r="D106" s="205"/>
      <c r="E106" s="206"/>
      <c r="F106" s="205"/>
    </row>
    <row r="115" spans="2:6" s="221" customFormat="1" x14ac:dyDescent="0.25">
      <c r="B115" s="218"/>
      <c r="C115" s="219"/>
      <c r="D115" s="219"/>
      <c r="E115" s="220"/>
    </row>
    <row r="116" spans="2:6" ht="18.75" x14ac:dyDescent="0.3">
      <c r="B116" s="232" t="s">
        <v>87</v>
      </c>
      <c r="C116" s="232"/>
      <c r="D116" s="232"/>
      <c r="E116" s="232"/>
      <c r="F116" s="232"/>
    </row>
    <row r="117" spans="2:6" ht="18" x14ac:dyDescent="0.25">
      <c r="B117" s="233" t="s">
        <v>97</v>
      </c>
      <c r="C117" s="233"/>
      <c r="D117" s="233"/>
      <c r="E117" s="233"/>
      <c r="F117" s="233"/>
    </row>
    <row r="118" spans="2:6" ht="18" x14ac:dyDescent="0.25">
      <c r="B118" s="233" t="s">
        <v>88</v>
      </c>
      <c r="C118" s="233"/>
      <c r="D118" s="233"/>
      <c r="E118" s="233"/>
      <c r="F118" s="233"/>
    </row>
    <row r="119" spans="2:6" ht="18" x14ac:dyDescent="0.25">
      <c r="B119" s="233" t="s">
        <v>1</v>
      </c>
      <c r="C119" s="233"/>
      <c r="D119" s="233"/>
      <c r="E119" s="233"/>
      <c r="F119" s="233"/>
    </row>
    <row r="120" spans="2:6" ht="18" x14ac:dyDescent="0.25">
      <c r="B120" s="233" t="s">
        <v>2</v>
      </c>
      <c r="C120" s="233"/>
      <c r="D120" s="233"/>
      <c r="E120" s="233"/>
      <c r="F120" s="233"/>
    </row>
    <row r="121" spans="2:6" x14ac:dyDescent="0.25">
      <c r="B121" s="229"/>
      <c r="C121" s="229"/>
      <c r="D121" s="229"/>
      <c r="E121" s="229"/>
      <c r="F121" s="229"/>
    </row>
    <row r="122" spans="2:6" ht="30" customHeight="1" x14ac:dyDescent="0.25">
      <c r="B122" s="113" t="s">
        <v>3</v>
      </c>
      <c r="C122" s="114" t="s">
        <v>4</v>
      </c>
      <c r="D122" s="114"/>
      <c r="E122" s="115" t="s">
        <v>5</v>
      </c>
      <c r="F122" s="115" t="s">
        <v>6</v>
      </c>
    </row>
    <row r="123" spans="2:6" x14ac:dyDescent="0.25">
      <c r="B123" s="116" t="s">
        <v>7</v>
      </c>
      <c r="C123" s="117">
        <v>2</v>
      </c>
      <c r="D123" s="118"/>
      <c r="E123" s="119" t="s">
        <v>8</v>
      </c>
      <c r="F123" s="120">
        <v>4</v>
      </c>
    </row>
    <row r="124" spans="2:6" x14ac:dyDescent="0.25">
      <c r="B124" s="121"/>
      <c r="C124" s="122" t="s">
        <v>9</v>
      </c>
      <c r="D124" s="123"/>
      <c r="E124" s="124">
        <f>SUM(E125+E133)+E130</f>
        <v>1175836000</v>
      </c>
      <c r="F124" s="125"/>
    </row>
    <row r="125" spans="2:6" x14ac:dyDescent="0.25">
      <c r="B125" s="126">
        <v>42</v>
      </c>
      <c r="C125" s="127" t="s">
        <v>10</v>
      </c>
      <c r="D125" s="128"/>
      <c r="E125" s="129">
        <f>SUM(E126:E129)</f>
        <v>1090086000</v>
      </c>
      <c r="F125" s="130"/>
    </row>
    <row r="126" spans="2:6" x14ac:dyDescent="0.25">
      <c r="B126" s="131">
        <v>421</v>
      </c>
      <c r="C126" s="132" t="s">
        <v>11</v>
      </c>
      <c r="D126" s="133"/>
      <c r="E126" s="134">
        <v>752956000</v>
      </c>
      <c r="F126" s="130" t="s">
        <v>12</v>
      </c>
    </row>
    <row r="127" spans="2:6" x14ac:dyDescent="0.25">
      <c r="B127" s="131">
        <v>422</v>
      </c>
      <c r="C127" s="132" t="s">
        <v>13</v>
      </c>
      <c r="D127" s="133"/>
      <c r="E127" s="134">
        <v>28139000</v>
      </c>
      <c r="F127" s="130" t="s">
        <v>14</v>
      </c>
    </row>
    <row r="128" spans="2:6" x14ac:dyDescent="0.25">
      <c r="B128" s="131">
        <v>422</v>
      </c>
      <c r="C128" s="132" t="s">
        <v>15</v>
      </c>
      <c r="D128" s="133"/>
      <c r="E128" s="134">
        <v>4702000</v>
      </c>
      <c r="F128" s="130" t="s">
        <v>14</v>
      </c>
    </row>
    <row r="129" spans="2:6" x14ac:dyDescent="0.25">
      <c r="B129" s="131">
        <v>423</v>
      </c>
      <c r="C129" s="132" t="s">
        <v>16</v>
      </c>
      <c r="D129" s="133"/>
      <c r="E129" s="134">
        <v>304289000</v>
      </c>
      <c r="F129" s="130" t="s">
        <v>17</v>
      </c>
    </row>
    <row r="130" spans="2:6" x14ac:dyDescent="0.25">
      <c r="B130" s="131">
        <v>424</v>
      </c>
      <c r="C130" s="127" t="s">
        <v>18</v>
      </c>
      <c r="D130" s="133"/>
      <c r="E130" s="129">
        <f>E132+E131</f>
        <v>80000000</v>
      </c>
      <c r="F130" s="130"/>
    </row>
    <row r="131" spans="2:6" x14ac:dyDescent="0.25">
      <c r="B131" s="131"/>
      <c r="C131" s="132" t="s">
        <v>19</v>
      </c>
      <c r="D131" s="133"/>
      <c r="E131" s="134">
        <v>75000000</v>
      </c>
      <c r="F131" s="130" t="s">
        <v>20</v>
      </c>
    </row>
    <row r="132" spans="2:6" x14ac:dyDescent="0.25">
      <c r="B132" s="131"/>
      <c r="C132" s="132" t="s">
        <v>21</v>
      </c>
      <c r="D132" s="133"/>
      <c r="E132" s="134">
        <v>5000000</v>
      </c>
      <c r="F132" s="130" t="s">
        <v>22</v>
      </c>
    </row>
    <row r="133" spans="2:6" x14ac:dyDescent="0.25">
      <c r="B133" s="131">
        <v>43</v>
      </c>
      <c r="C133" s="135" t="s">
        <v>23</v>
      </c>
      <c r="D133" s="136"/>
      <c r="E133" s="137">
        <f>E134</f>
        <v>5750000</v>
      </c>
      <c r="F133" s="130"/>
    </row>
    <row r="134" spans="2:6" x14ac:dyDescent="0.25">
      <c r="B134" s="138">
        <v>434</v>
      </c>
      <c r="C134" s="139" t="s">
        <v>24</v>
      </c>
      <c r="D134" s="140"/>
      <c r="E134" s="141">
        <v>5750000</v>
      </c>
      <c r="F134" s="142" t="s">
        <v>25</v>
      </c>
    </row>
    <row r="135" spans="2:6" x14ac:dyDescent="0.25">
      <c r="B135" s="143"/>
      <c r="C135" s="144"/>
      <c r="D135" s="144"/>
      <c r="E135" s="145"/>
      <c r="F135" s="146"/>
    </row>
    <row r="136" spans="2:6" x14ac:dyDescent="0.25">
      <c r="B136" s="147">
        <v>1</v>
      </c>
      <c r="C136" s="148" t="s">
        <v>26</v>
      </c>
      <c r="D136" s="149"/>
      <c r="E136" s="150">
        <f>E137+E146</f>
        <v>327215000</v>
      </c>
      <c r="F136" s="151"/>
    </row>
    <row r="137" spans="2:6" ht="38.25" x14ac:dyDescent="0.25">
      <c r="B137" s="126">
        <v>101</v>
      </c>
      <c r="C137" s="152" t="s">
        <v>27</v>
      </c>
      <c r="D137" s="153"/>
      <c r="E137" s="154">
        <f>SUM(E138:E145)</f>
        <v>317215000</v>
      </c>
      <c r="F137" s="155"/>
    </row>
    <row r="138" spans="2:6" x14ac:dyDescent="0.25">
      <c r="B138" s="156">
        <v>10101</v>
      </c>
      <c r="C138" s="157" t="s">
        <v>28</v>
      </c>
      <c r="D138" s="158"/>
      <c r="E138" s="159">
        <v>49800000</v>
      </c>
      <c r="F138" s="160" t="s">
        <v>17</v>
      </c>
    </row>
    <row r="139" spans="2:6" x14ac:dyDescent="0.25">
      <c r="B139" s="156">
        <v>10102</v>
      </c>
      <c r="C139" s="157" t="s">
        <v>29</v>
      </c>
      <c r="D139" s="158"/>
      <c r="E139" s="159">
        <v>180000000</v>
      </c>
      <c r="F139" s="160" t="s">
        <v>17</v>
      </c>
    </row>
    <row r="140" spans="2:6" x14ac:dyDescent="0.25">
      <c r="B140" s="156">
        <v>10103</v>
      </c>
      <c r="C140" s="157" t="s">
        <v>30</v>
      </c>
      <c r="D140" s="158"/>
      <c r="E140" s="159">
        <v>972000</v>
      </c>
      <c r="F140" s="160" t="s">
        <v>17</v>
      </c>
    </row>
    <row r="141" spans="2:6" ht="38.25" x14ac:dyDescent="0.25">
      <c r="B141" s="156">
        <v>10104</v>
      </c>
      <c r="C141" s="161" t="s">
        <v>31</v>
      </c>
      <c r="D141" s="162"/>
      <c r="E141" s="163">
        <v>33443000</v>
      </c>
      <c r="F141" s="160" t="s">
        <v>113</v>
      </c>
    </row>
    <row r="142" spans="2:6" x14ac:dyDescent="0.25">
      <c r="B142" s="156">
        <v>10105</v>
      </c>
      <c r="C142" s="157" t="s">
        <v>32</v>
      </c>
      <c r="D142" s="158"/>
      <c r="E142" s="159">
        <v>21000000</v>
      </c>
      <c r="F142" s="160" t="s">
        <v>17</v>
      </c>
    </row>
    <row r="143" spans="2:6" ht="38.25" x14ac:dyDescent="0.25">
      <c r="B143" s="156">
        <v>10106</v>
      </c>
      <c r="C143" s="161" t="s">
        <v>33</v>
      </c>
      <c r="D143" s="162"/>
      <c r="E143" s="163">
        <v>5000000</v>
      </c>
      <c r="F143" s="160" t="s">
        <v>17</v>
      </c>
    </row>
    <row r="144" spans="2:6" x14ac:dyDescent="0.25">
      <c r="B144" s="156">
        <v>10190</v>
      </c>
      <c r="C144" s="157" t="s">
        <v>34</v>
      </c>
      <c r="D144" s="158"/>
      <c r="E144" s="159">
        <v>12600000</v>
      </c>
      <c r="F144" s="160" t="s">
        <v>14</v>
      </c>
    </row>
    <row r="145" spans="2:6" x14ac:dyDescent="0.25">
      <c r="B145" s="156">
        <v>10191</v>
      </c>
      <c r="C145" s="157" t="s">
        <v>35</v>
      </c>
      <c r="D145" s="158"/>
      <c r="E145" s="159">
        <v>14400000</v>
      </c>
      <c r="F145" s="160" t="s">
        <v>14</v>
      </c>
    </row>
    <row r="146" spans="2:6" x14ac:dyDescent="0.25">
      <c r="B146" s="126">
        <v>103</v>
      </c>
      <c r="C146" s="135" t="s">
        <v>36</v>
      </c>
      <c r="D146" s="136"/>
      <c r="E146" s="164">
        <f>E147</f>
        <v>10000000</v>
      </c>
      <c r="F146" s="155"/>
    </row>
    <row r="147" spans="2:6" x14ac:dyDescent="0.25">
      <c r="B147" s="165">
        <v>10393</v>
      </c>
      <c r="C147" s="165" t="s">
        <v>37</v>
      </c>
      <c r="D147" s="165"/>
      <c r="E147" s="166">
        <v>10000000</v>
      </c>
      <c r="F147" s="167" t="s">
        <v>12</v>
      </c>
    </row>
    <row r="148" spans="2:6" x14ac:dyDescent="0.25">
      <c r="B148" s="168"/>
      <c r="C148" s="169"/>
      <c r="D148" s="169"/>
      <c r="E148" s="170"/>
      <c r="F148" s="169"/>
    </row>
    <row r="149" spans="2:6" ht="26.25" customHeight="1" x14ac:dyDescent="0.35">
      <c r="B149" s="147">
        <v>2</v>
      </c>
      <c r="C149" s="148" t="s">
        <v>38</v>
      </c>
      <c r="D149" s="171"/>
      <c r="E149" s="172">
        <f>E150+E153+E160+E163</f>
        <v>345432700</v>
      </c>
      <c r="F149" s="151"/>
    </row>
    <row r="150" spans="2:6" x14ac:dyDescent="0.25">
      <c r="B150" s="126">
        <v>201</v>
      </c>
      <c r="C150" s="135" t="s">
        <v>39</v>
      </c>
      <c r="D150" s="158"/>
      <c r="E150" s="137">
        <f>E151+E152</f>
        <v>41200000</v>
      </c>
      <c r="F150" s="155"/>
    </row>
    <row r="151" spans="2:6" x14ac:dyDescent="0.25">
      <c r="B151" s="156">
        <v>20101</v>
      </c>
      <c r="C151" s="157" t="s">
        <v>40</v>
      </c>
      <c r="D151" s="173"/>
      <c r="E151" s="174">
        <v>17200000</v>
      </c>
      <c r="F151" s="155" t="s">
        <v>12</v>
      </c>
    </row>
    <row r="152" spans="2:6" x14ac:dyDescent="0.25">
      <c r="B152" s="156">
        <v>20190</v>
      </c>
      <c r="C152" s="157" t="s">
        <v>114</v>
      </c>
      <c r="D152" s="173"/>
      <c r="E152" s="174">
        <v>24000000</v>
      </c>
      <c r="F152" s="155" t="s">
        <v>12</v>
      </c>
    </row>
    <row r="153" spans="2:6" x14ac:dyDescent="0.25">
      <c r="B153" s="126">
        <v>202</v>
      </c>
      <c r="C153" s="135" t="s">
        <v>41</v>
      </c>
      <c r="D153" s="158"/>
      <c r="E153" s="137">
        <f>SUM(E154:E159)</f>
        <v>74591500</v>
      </c>
      <c r="F153" s="155" t="s">
        <v>12</v>
      </c>
    </row>
    <row r="154" spans="2:6" x14ac:dyDescent="0.25">
      <c r="B154" s="156">
        <v>20202</v>
      </c>
      <c r="C154" s="157" t="s">
        <v>42</v>
      </c>
      <c r="D154" s="158"/>
      <c r="E154" s="174">
        <v>40454000</v>
      </c>
      <c r="F154" s="155" t="s">
        <v>12</v>
      </c>
    </row>
    <row r="155" spans="2:6" x14ac:dyDescent="0.25">
      <c r="B155" s="156">
        <v>20204</v>
      </c>
      <c r="C155" s="157" t="s">
        <v>43</v>
      </c>
      <c r="D155" s="158"/>
      <c r="E155" s="174">
        <v>14110000</v>
      </c>
      <c r="F155" s="155" t="s">
        <v>12</v>
      </c>
    </row>
    <row r="156" spans="2:6" x14ac:dyDescent="0.25">
      <c r="B156" s="156">
        <v>20204</v>
      </c>
      <c r="C156" s="157" t="s">
        <v>115</v>
      </c>
      <c r="D156" s="158"/>
      <c r="E156" s="174">
        <v>3082500</v>
      </c>
      <c r="F156" s="155" t="s">
        <v>12</v>
      </c>
    </row>
    <row r="157" spans="2:6" x14ac:dyDescent="0.25">
      <c r="B157" s="156">
        <v>20291</v>
      </c>
      <c r="C157" s="157" t="s">
        <v>44</v>
      </c>
      <c r="D157" s="158"/>
      <c r="E157" s="174">
        <v>6965000</v>
      </c>
      <c r="F157" s="155" t="s">
        <v>12</v>
      </c>
    </row>
    <row r="158" spans="2:6" x14ac:dyDescent="0.25">
      <c r="B158" s="156">
        <v>20295</v>
      </c>
      <c r="C158" s="157" t="s">
        <v>45</v>
      </c>
      <c r="D158" s="173"/>
      <c r="E158" s="174">
        <v>1680000</v>
      </c>
      <c r="F158" s="155" t="s">
        <v>12</v>
      </c>
    </row>
    <row r="159" spans="2:6" x14ac:dyDescent="0.25">
      <c r="B159" s="156">
        <v>20296</v>
      </c>
      <c r="C159" s="157" t="s">
        <v>46</v>
      </c>
      <c r="D159" s="158"/>
      <c r="E159" s="174">
        <v>8300000</v>
      </c>
      <c r="F159" s="155" t="s">
        <v>12</v>
      </c>
    </row>
    <row r="160" spans="2:6" x14ac:dyDescent="0.25">
      <c r="B160" s="126">
        <v>203</v>
      </c>
      <c r="C160" s="135" t="s">
        <v>47</v>
      </c>
      <c r="D160" s="158"/>
      <c r="E160" s="137">
        <f>SUM(E161:E162)</f>
        <v>225591200</v>
      </c>
      <c r="F160" s="155"/>
    </row>
    <row r="161" spans="2:6" x14ac:dyDescent="0.25">
      <c r="B161" s="156">
        <v>20314</v>
      </c>
      <c r="C161" s="175" t="s">
        <v>48</v>
      </c>
      <c r="D161" s="158"/>
      <c r="E161" s="134">
        <v>150591200</v>
      </c>
      <c r="F161" s="155" t="s">
        <v>12</v>
      </c>
    </row>
    <row r="162" spans="2:6" x14ac:dyDescent="0.25">
      <c r="B162" s="156">
        <v>20314</v>
      </c>
      <c r="C162" s="175" t="s">
        <v>116</v>
      </c>
      <c r="D162" s="158"/>
      <c r="E162" s="134">
        <v>75000000</v>
      </c>
      <c r="F162" s="155" t="s">
        <v>117</v>
      </c>
    </row>
    <row r="163" spans="2:6" x14ac:dyDescent="0.25">
      <c r="B163" s="126">
        <v>206</v>
      </c>
      <c r="C163" s="135" t="s">
        <v>50</v>
      </c>
      <c r="D163" s="158"/>
      <c r="E163" s="137">
        <f>SUM(E164:E165)</f>
        <v>4050000</v>
      </c>
      <c r="F163" s="155"/>
    </row>
    <row r="164" spans="2:6" x14ac:dyDescent="0.25">
      <c r="B164" s="156">
        <v>20603</v>
      </c>
      <c r="C164" s="157" t="s">
        <v>51</v>
      </c>
      <c r="D164" s="158"/>
      <c r="E164" s="174">
        <v>3000000</v>
      </c>
      <c r="F164" s="155" t="s">
        <v>12</v>
      </c>
    </row>
    <row r="165" spans="2:6" x14ac:dyDescent="0.25">
      <c r="B165" s="156">
        <v>20699</v>
      </c>
      <c r="C165" s="157" t="s">
        <v>52</v>
      </c>
      <c r="D165" s="173"/>
      <c r="E165" s="174">
        <v>1050000</v>
      </c>
      <c r="F165" s="155" t="s">
        <v>12</v>
      </c>
    </row>
    <row r="166" spans="2:6" x14ac:dyDescent="0.25">
      <c r="B166" s="168"/>
      <c r="C166" s="169"/>
      <c r="D166" s="169"/>
      <c r="E166" s="170"/>
      <c r="F166" s="169"/>
    </row>
    <row r="167" spans="2:6" ht="24" customHeight="1" x14ac:dyDescent="0.35">
      <c r="B167" s="147">
        <v>3</v>
      </c>
      <c r="C167" s="148" t="s">
        <v>53</v>
      </c>
      <c r="D167" s="171"/>
      <c r="E167" s="172">
        <f>E168</f>
        <v>30665000</v>
      </c>
      <c r="F167" s="151"/>
    </row>
    <row r="168" spans="2:6" x14ac:dyDescent="0.25">
      <c r="B168" s="126">
        <v>304</v>
      </c>
      <c r="C168" s="135" t="s">
        <v>54</v>
      </c>
      <c r="D168" s="173"/>
      <c r="E168" s="137">
        <f>SUM(D169:E175)</f>
        <v>30665000</v>
      </c>
      <c r="F168" s="155"/>
    </row>
    <row r="169" spans="2:6" x14ac:dyDescent="0.25">
      <c r="B169" s="156">
        <v>30402</v>
      </c>
      <c r="C169" s="157" t="s">
        <v>55</v>
      </c>
      <c r="D169" s="173"/>
      <c r="E169" s="174">
        <v>4000000</v>
      </c>
      <c r="F169" s="160" t="s">
        <v>17</v>
      </c>
    </row>
    <row r="170" spans="2:6" x14ac:dyDescent="0.25">
      <c r="B170" s="156">
        <v>30403</v>
      </c>
      <c r="C170" s="157" t="s">
        <v>56</v>
      </c>
      <c r="D170" s="173"/>
      <c r="E170" s="174">
        <v>4040000</v>
      </c>
      <c r="F170" s="160" t="s">
        <v>17</v>
      </c>
    </row>
    <row r="171" spans="2:6" x14ac:dyDescent="0.25">
      <c r="B171" s="156">
        <v>30490</v>
      </c>
      <c r="C171" s="157" t="s">
        <v>57</v>
      </c>
      <c r="D171" s="173"/>
      <c r="E171" s="174">
        <v>2000000</v>
      </c>
      <c r="F171" s="160" t="s">
        <v>17</v>
      </c>
    </row>
    <row r="172" spans="2:6" x14ac:dyDescent="0.25">
      <c r="B172" s="156">
        <v>30491</v>
      </c>
      <c r="C172" s="157" t="s">
        <v>58</v>
      </c>
      <c r="D172" s="173"/>
      <c r="E172" s="174">
        <v>10125000</v>
      </c>
      <c r="F172" s="160" t="s">
        <v>17</v>
      </c>
    </row>
    <row r="173" spans="2:6" x14ac:dyDescent="0.25">
      <c r="B173" s="156">
        <v>30492</v>
      </c>
      <c r="C173" s="157" t="s">
        <v>59</v>
      </c>
      <c r="D173" s="173"/>
      <c r="E173" s="174">
        <v>2500000</v>
      </c>
      <c r="F173" s="160" t="s">
        <v>17</v>
      </c>
    </row>
    <row r="174" spans="2:6" x14ac:dyDescent="0.25">
      <c r="B174" s="156">
        <v>30493</v>
      </c>
      <c r="C174" s="157" t="s">
        <v>60</v>
      </c>
      <c r="D174" s="173"/>
      <c r="E174" s="174">
        <v>5000000</v>
      </c>
      <c r="F174" s="160" t="s">
        <v>22</v>
      </c>
    </row>
    <row r="175" spans="2:6" x14ac:dyDescent="0.25">
      <c r="B175" s="165">
        <v>30494</v>
      </c>
      <c r="C175" s="139" t="s">
        <v>61</v>
      </c>
      <c r="D175" s="176"/>
      <c r="E175" s="177">
        <v>3000000</v>
      </c>
      <c r="F175" s="178" t="s">
        <v>17</v>
      </c>
    </row>
    <row r="176" spans="2:6" x14ac:dyDescent="0.25">
      <c r="B176" s="168"/>
      <c r="C176" s="169"/>
      <c r="D176" s="169"/>
      <c r="E176" s="170"/>
      <c r="F176" s="169"/>
    </row>
    <row r="177" spans="2:6" ht="24" customHeight="1" x14ac:dyDescent="0.35">
      <c r="B177" s="147">
        <v>4</v>
      </c>
      <c r="C177" s="148" t="s">
        <v>62</v>
      </c>
      <c r="D177" s="179"/>
      <c r="E177" s="172">
        <f>+E178+E181+E183</f>
        <v>60211200</v>
      </c>
      <c r="F177" s="151"/>
    </row>
    <row r="178" spans="2:6" x14ac:dyDescent="0.25">
      <c r="B178" s="126">
        <v>403</v>
      </c>
      <c r="C178" s="135" t="s">
        <v>63</v>
      </c>
      <c r="D178" s="173"/>
      <c r="E178" s="137">
        <f>SUM(E179:E180)</f>
        <v>53211200</v>
      </c>
      <c r="F178" s="155"/>
    </row>
    <row r="179" spans="2:6" x14ac:dyDescent="0.25">
      <c r="B179" s="156">
        <v>40302</v>
      </c>
      <c r="C179" s="157" t="s">
        <v>64</v>
      </c>
      <c r="D179" s="173"/>
      <c r="E179" s="174">
        <v>12260000</v>
      </c>
      <c r="F179" s="155" t="s">
        <v>12</v>
      </c>
    </row>
    <row r="180" spans="2:6" x14ac:dyDescent="0.25">
      <c r="B180" s="156">
        <v>40390</v>
      </c>
      <c r="C180" s="230" t="s">
        <v>65</v>
      </c>
      <c r="D180" s="231"/>
      <c r="E180" s="174">
        <v>40951200</v>
      </c>
      <c r="F180" s="155" t="s">
        <v>12</v>
      </c>
    </row>
    <row r="181" spans="2:6" x14ac:dyDescent="0.25">
      <c r="B181" s="126">
        <v>404</v>
      </c>
      <c r="C181" s="135" t="s">
        <v>66</v>
      </c>
      <c r="D181" s="173"/>
      <c r="E181" s="137">
        <f>SUM(E182:E182)</f>
        <v>5000000</v>
      </c>
      <c r="F181" s="155"/>
    </row>
    <row r="182" spans="2:6" x14ac:dyDescent="0.25">
      <c r="B182" s="156">
        <v>40401</v>
      </c>
      <c r="C182" s="157" t="s">
        <v>118</v>
      </c>
      <c r="D182" s="173"/>
      <c r="E182" s="174">
        <v>5000000</v>
      </c>
      <c r="F182" s="155" t="s">
        <v>12</v>
      </c>
    </row>
    <row r="183" spans="2:6" x14ac:dyDescent="0.25">
      <c r="B183" s="126">
        <v>406</v>
      </c>
      <c r="C183" s="135" t="s">
        <v>67</v>
      </c>
      <c r="D183" s="173"/>
      <c r="E183" s="137">
        <f>SUM(E184:E184)</f>
        <v>2000000</v>
      </c>
      <c r="F183" s="155"/>
    </row>
    <row r="184" spans="2:6" x14ac:dyDescent="0.25">
      <c r="B184" s="156">
        <v>40699</v>
      </c>
      <c r="C184" s="157" t="s">
        <v>119</v>
      </c>
      <c r="D184" s="173"/>
      <c r="E184" s="174">
        <v>2000000</v>
      </c>
      <c r="F184" s="155" t="s">
        <v>12</v>
      </c>
    </row>
    <row r="185" spans="2:6" x14ac:dyDescent="0.25">
      <c r="B185" s="168"/>
      <c r="C185" s="169"/>
      <c r="D185" s="169"/>
      <c r="E185" s="170"/>
      <c r="F185" s="169"/>
    </row>
    <row r="186" spans="2:6" ht="24" customHeight="1" x14ac:dyDescent="0.35">
      <c r="B186" s="147">
        <v>5</v>
      </c>
      <c r="C186" s="148" t="s">
        <v>68</v>
      </c>
      <c r="D186" s="179"/>
      <c r="E186" s="172">
        <f>SUM(E188:E190)</f>
        <v>433972480</v>
      </c>
      <c r="F186" s="151"/>
    </row>
    <row r="187" spans="2:6" x14ac:dyDescent="0.25">
      <c r="B187" s="126">
        <v>501</v>
      </c>
      <c r="C187" s="135" t="s">
        <v>69</v>
      </c>
      <c r="D187" s="173"/>
      <c r="E187" s="174"/>
      <c r="F187" s="155"/>
    </row>
    <row r="188" spans="2:6" x14ac:dyDescent="0.25">
      <c r="B188" s="156">
        <v>50101</v>
      </c>
      <c r="C188" s="157" t="s">
        <v>70</v>
      </c>
      <c r="D188" s="173"/>
      <c r="E188" s="174">
        <v>91972480</v>
      </c>
      <c r="F188" s="155" t="s">
        <v>12</v>
      </c>
    </row>
    <row r="189" spans="2:6" x14ac:dyDescent="0.25">
      <c r="B189" s="126">
        <v>503</v>
      </c>
      <c r="C189" s="135" t="s">
        <v>73</v>
      </c>
      <c r="D189" s="173"/>
      <c r="E189" s="174"/>
      <c r="F189" s="155"/>
    </row>
    <row r="190" spans="2:6" x14ac:dyDescent="0.25">
      <c r="B190" s="165">
        <v>50301</v>
      </c>
      <c r="C190" s="139" t="s">
        <v>74</v>
      </c>
      <c r="D190" s="176"/>
      <c r="E190" s="177">
        <v>342000000</v>
      </c>
      <c r="F190" s="167" t="s">
        <v>12</v>
      </c>
    </row>
    <row r="191" spans="2:6" x14ac:dyDescent="0.25">
      <c r="B191" s="144"/>
      <c r="C191" s="144"/>
      <c r="D191" s="180"/>
      <c r="E191" s="181"/>
      <c r="F191" s="146"/>
    </row>
    <row r="192" spans="2:6" ht="17.25" customHeight="1" x14ac:dyDescent="0.25">
      <c r="B192" s="182" t="s">
        <v>75</v>
      </c>
      <c r="C192" s="183"/>
      <c r="D192" s="183"/>
      <c r="E192" s="184">
        <f>E136+E149+E167+E177+E186</f>
        <v>1197496380</v>
      </c>
      <c r="F192" s="185"/>
    </row>
    <row r="193" spans="2:6" ht="17.25" customHeight="1" x14ac:dyDescent="0.25">
      <c r="B193" s="186" t="s">
        <v>76</v>
      </c>
      <c r="C193" s="186"/>
      <c r="D193" s="187"/>
      <c r="E193" s="188">
        <v>21660380</v>
      </c>
      <c r="F193" s="185"/>
    </row>
    <row r="194" spans="2:6" x14ac:dyDescent="0.25">
      <c r="B194" s="168"/>
      <c r="C194" s="169"/>
      <c r="D194" s="169"/>
      <c r="E194" s="170"/>
      <c r="F194" s="169"/>
    </row>
    <row r="195" spans="2:6" x14ac:dyDescent="0.25">
      <c r="B195" s="207"/>
      <c r="C195" s="147" t="s">
        <v>77</v>
      </c>
      <c r="D195" s="207"/>
      <c r="E195" s="191"/>
      <c r="F195" s="192"/>
    </row>
    <row r="196" spans="2:6" x14ac:dyDescent="0.25">
      <c r="B196" s="126">
        <v>61</v>
      </c>
      <c r="C196" s="126" t="s">
        <v>78</v>
      </c>
      <c r="D196" s="160"/>
      <c r="E196" s="195">
        <f>E197</f>
        <v>22487954</v>
      </c>
      <c r="F196" s="130"/>
    </row>
    <row r="197" spans="2:6" x14ac:dyDescent="0.25">
      <c r="B197" s="156">
        <v>611</v>
      </c>
      <c r="C197" s="156" t="s">
        <v>79</v>
      </c>
      <c r="D197" s="160"/>
      <c r="E197" s="197">
        <f>SUM(E198:E201)</f>
        <v>22487954</v>
      </c>
      <c r="F197" s="130"/>
    </row>
    <row r="198" spans="2:6" x14ac:dyDescent="0.25">
      <c r="B198" s="156">
        <v>61101</v>
      </c>
      <c r="C198" s="156" t="s">
        <v>80</v>
      </c>
      <c r="D198" s="156"/>
      <c r="E198" s="197">
        <v>21660380</v>
      </c>
      <c r="F198" s="130"/>
    </row>
    <row r="199" spans="2:6" x14ac:dyDescent="0.25">
      <c r="B199" s="156">
        <v>61102</v>
      </c>
      <c r="C199" s="156" t="s">
        <v>81</v>
      </c>
      <c r="D199" s="156"/>
      <c r="E199" s="197">
        <v>427246</v>
      </c>
      <c r="F199" s="130"/>
    </row>
    <row r="200" spans="2:6" x14ac:dyDescent="0.25">
      <c r="B200" s="156">
        <v>61103</v>
      </c>
      <c r="C200" s="156" t="s">
        <v>82</v>
      </c>
      <c r="D200" s="156"/>
      <c r="E200" s="197">
        <v>129860</v>
      </c>
      <c r="F200" s="130"/>
    </row>
    <row r="201" spans="2:6" x14ac:dyDescent="0.25">
      <c r="B201" s="208">
        <v>61107</v>
      </c>
      <c r="C201" s="208" t="s">
        <v>83</v>
      </c>
      <c r="D201" s="208"/>
      <c r="E201" s="209">
        <v>270468</v>
      </c>
      <c r="F201" s="210"/>
    </row>
    <row r="202" spans="2:6" x14ac:dyDescent="0.25">
      <c r="B202" s="211"/>
      <c r="C202" s="212" t="s">
        <v>84</v>
      </c>
      <c r="D202" s="213"/>
      <c r="E202" s="214">
        <f>E196</f>
        <v>22487954</v>
      </c>
      <c r="F202" s="215"/>
    </row>
    <row r="203" spans="2:6" x14ac:dyDescent="0.25">
      <c r="B203" s="211"/>
      <c r="C203" s="212" t="s">
        <v>85</v>
      </c>
      <c r="D203" s="213"/>
      <c r="E203" s="214">
        <v>827574</v>
      </c>
      <c r="F203" s="215"/>
    </row>
    <row r="204" spans="2:6" ht="16.5" x14ac:dyDescent="0.3">
      <c r="B204" s="204"/>
      <c r="C204" s="205"/>
      <c r="D204" s="205"/>
      <c r="E204" s="206"/>
      <c r="F204" s="205"/>
    </row>
    <row r="205" spans="2:6" ht="16.5" x14ac:dyDescent="0.3">
      <c r="B205" s="204"/>
      <c r="C205" s="206"/>
      <c r="D205" s="205"/>
      <c r="E205" s="206" t="s">
        <v>120</v>
      </c>
      <c r="F205" s="205"/>
    </row>
    <row r="206" spans="2:6" ht="16.5" x14ac:dyDescent="0.3">
      <c r="B206" s="204"/>
      <c r="C206" s="205"/>
      <c r="D206" s="205"/>
      <c r="E206" s="206" t="s">
        <v>86</v>
      </c>
      <c r="F206" s="205"/>
    </row>
    <row r="207" spans="2:6" ht="16.5" x14ac:dyDescent="0.3">
      <c r="B207" s="204"/>
      <c r="C207" s="205"/>
      <c r="D207" s="205"/>
      <c r="E207" s="206"/>
      <c r="F207" s="205"/>
    </row>
    <row r="208" spans="2:6" ht="16.5" x14ac:dyDescent="0.3">
      <c r="B208" s="204"/>
      <c r="C208" s="205"/>
      <c r="D208" s="205"/>
      <c r="E208" s="206" t="s">
        <v>112</v>
      </c>
      <c r="F208" s="205"/>
    </row>
    <row r="209" spans="2:6" ht="16.5" x14ac:dyDescent="0.3">
      <c r="B209" s="204"/>
      <c r="C209" s="205"/>
      <c r="D209" s="205"/>
      <c r="E209" s="206"/>
      <c r="F209" s="205"/>
    </row>
    <row r="210" spans="2:6" ht="16.5" x14ac:dyDescent="0.3">
      <c r="B210" s="204"/>
      <c r="C210" s="205"/>
      <c r="D210" s="205"/>
      <c r="E210" s="206"/>
      <c r="F210" s="205"/>
    </row>
  </sheetData>
  <mergeCells count="14">
    <mergeCell ref="B121:F121"/>
    <mergeCell ref="C180:D180"/>
    <mergeCell ref="B116:F116"/>
    <mergeCell ref="B117:F117"/>
    <mergeCell ref="B118:F118"/>
    <mergeCell ref="B119:F119"/>
    <mergeCell ref="B120:F120"/>
    <mergeCell ref="B6:F6"/>
    <mergeCell ref="C71:D71"/>
    <mergeCell ref="B1:F1"/>
    <mergeCell ref="B2:F2"/>
    <mergeCell ref="B3:F3"/>
    <mergeCell ref="B4:F4"/>
    <mergeCell ref="B5:F5"/>
  </mergeCells>
  <pageMargins left="0.7" right="0.36" top="0.75" bottom="0.75" header="0.3" footer="0.3"/>
  <pageSetup paperSize="9" scale="8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7"/>
  <sheetViews>
    <sheetView tabSelected="1" topLeftCell="A7" workbookViewId="0">
      <selection activeCell="G22" sqref="G22"/>
    </sheetView>
  </sheetViews>
  <sheetFormatPr defaultRowHeight="15" x14ac:dyDescent="0.25"/>
  <cols>
    <col min="1" max="1" width="3.140625" customWidth="1"/>
    <col min="2" max="2" width="9.140625" style="76"/>
    <col min="3" max="3" width="49.28515625" style="77" customWidth="1"/>
    <col min="4" max="4" width="0.7109375" style="77" customWidth="1"/>
    <col min="5" max="7" width="14.5703125" style="59" customWidth="1"/>
    <col min="8" max="8" width="12.7109375" bestFit="1" customWidth="1"/>
    <col min="9" max="9" width="12.5703125" bestFit="1" customWidth="1"/>
  </cols>
  <sheetData>
    <row r="1" spans="2:7" x14ac:dyDescent="0.25">
      <c r="C1" s="234" t="s">
        <v>89</v>
      </c>
      <c r="D1" s="234"/>
      <c r="E1" s="234"/>
      <c r="F1" s="234"/>
      <c r="G1" s="234"/>
    </row>
    <row r="2" spans="2:7" x14ac:dyDescent="0.25">
      <c r="C2" s="234" t="s">
        <v>90</v>
      </c>
      <c r="D2" s="234"/>
      <c r="E2" s="234"/>
      <c r="F2" s="234"/>
      <c r="G2" s="234"/>
    </row>
    <row r="3" spans="2:7" x14ac:dyDescent="0.25">
      <c r="B3" s="229" t="s">
        <v>97</v>
      </c>
      <c r="C3" s="229"/>
      <c r="D3" s="229"/>
      <c r="E3" s="229"/>
      <c r="F3" s="229"/>
      <c r="G3" s="229"/>
    </row>
    <row r="4" spans="2:7" x14ac:dyDescent="0.25">
      <c r="B4" s="229" t="s">
        <v>0</v>
      </c>
      <c r="C4" s="229"/>
      <c r="D4" s="229"/>
      <c r="E4" s="229"/>
      <c r="F4" s="229"/>
      <c r="G4" s="229"/>
    </row>
    <row r="5" spans="2:7" x14ac:dyDescent="0.25">
      <c r="B5" s="229" t="s">
        <v>2</v>
      </c>
      <c r="C5" s="229"/>
      <c r="D5" s="229"/>
      <c r="E5" s="229"/>
      <c r="F5" s="229"/>
      <c r="G5" s="229"/>
    </row>
    <row r="6" spans="2:7" x14ac:dyDescent="0.25">
      <c r="B6" s="229"/>
      <c r="C6" s="229"/>
      <c r="D6" s="229"/>
      <c r="E6" s="229"/>
      <c r="F6" s="229"/>
      <c r="G6" s="229"/>
    </row>
    <row r="7" spans="2:7" ht="24.75" customHeight="1" x14ac:dyDescent="0.25">
      <c r="B7" s="1" t="s">
        <v>3</v>
      </c>
      <c r="C7" s="2" t="s">
        <v>4</v>
      </c>
      <c r="D7" s="2"/>
      <c r="E7" s="3" t="s">
        <v>5</v>
      </c>
      <c r="F7" s="3" t="s">
        <v>91</v>
      </c>
      <c r="G7" s="3" t="s">
        <v>94</v>
      </c>
    </row>
    <row r="8" spans="2:7" s="8" customFormat="1" ht="12.75" x14ac:dyDescent="0.25">
      <c r="B8" s="4" t="s">
        <v>7</v>
      </c>
      <c r="C8" s="5">
        <v>2</v>
      </c>
      <c r="D8" s="6"/>
      <c r="E8" s="7" t="s">
        <v>8</v>
      </c>
      <c r="F8" s="7"/>
      <c r="G8" s="7"/>
    </row>
    <row r="9" spans="2:7" x14ac:dyDescent="0.25">
      <c r="B9" s="9"/>
      <c r="C9" s="10" t="s">
        <v>9</v>
      </c>
      <c r="D9" s="11"/>
      <c r="E9" s="12">
        <f>E10+E12</f>
        <v>1170086000</v>
      </c>
      <c r="F9" s="12">
        <f t="shared" ref="F9:F15" si="0">E9</f>
        <v>1170086000</v>
      </c>
      <c r="G9" s="79"/>
    </row>
    <row r="10" spans="2:7" s="89" customFormat="1" x14ac:dyDescent="0.25">
      <c r="B10" s="235">
        <v>41</v>
      </c>
      <c r="C10" s="84" t="s">
        <v>92</v>
      </c>
      <c r="D10" s="86"/>
      <c r="E10" s="87"/>
      <c r="F10" s="87"/>
      <c r="G10" s="88"/>
    </row>
    <row r="11" spans="2:7" s="89" customFormat="1" x14ac:dyDescent="0.25">
      <c r="B11" s="236">
        <v>414</v>
      </c>
      <c r="C11" s="85" t="s">
        <v>93</v>
      </c>
      <c r="D11" s="86"/>
      <c r="E11" s="90"/>
      <c r="F11" s="90"/>
      <c r="G11" s="88"/>
    </row>
    <row r="12" spans="2:7" x14ac:dyDescent="0.25">
      <c r="B12" s="13">
        <v>42</v>
      </c>
      <c r="C12" s="14" t="s">
        <v>10</v>
      </c>
      <c r="D12" s="15"/>
      <c r="E12" s="16">
        <v>1170086000</v>
      </c>
      <c r="F12" s="16">
        <f t="shared" si="0"/>
        <v>1170086000</v>
      </c>
      <c r="G12" s="80"/>
    </row>
    <row r="13" spans="2:7" x14ac:dyDescent="0.25">
      <c r="B13" s="17">
        <v>421</v>
      </c>
      <c r="C13" s="18" t="s">
        <v>11</v>
      </c>
      <c r="D13" s="19"/>
      <c r="E13" s="20">
        <v>752956000</v>
      </c>
      <c r="F13" s="20">
        <f t="shared" si="0"/>
        <v>752956000</v>
      </c>
      <c r="G13" s="81"/>
    </row>
    <row r="14" spans="2:7" x14ac:dyDescent="0.25">
      <c r="B14" s="17">
        <v>422</v>
      </c>
      <c r="C14" s="18" t="s">
        <v>144</v>
      </c>
      <c r="D14" s="19"/>
      <c r="E14" s="20">
        <v>32841000</v>
      </c>
      <c r="F14" s="20">
        <f t="shared" si="0"/>
        <v>32841000</v>
      </c>
      <c r="G14" s="81"/>
    </row>
    <row r="15" spans="2:7" x14ac:dyDescent="0.25">
      <c r="B15" s="17">
        <v>423</v>
      </c>
      <c r="C15" s="18" t="s">
        <v>16</v>
      </c>
      <c r="D15" s="19"/>
      <c r="E15" s="20">
        <v>304289000</v>
      </c>
      <c r="F15" s="20">
        <f t="shared" si="0"/>
        <v>304289000</v>
      </c>
      <c r="G15" s="81"/>
    </row>
    <row r="16" spans="2:7" x14ac:dyDescent="0.25">
      <c r="B16" s="17"/>
      <c r="C16" s="18" t="s">
        <v>19</v>
      </c>
      <c r="D16" s="19"/>
      <c r="E16" s="20">
        <v>75000000</v>
      </c>
      <c r="F16" s="20">
        <v>75000000</v>
      </c>
      <c r="G16" s="81"/>
    </row>
    <row r="17" spans="2:7" x14ac:dyDescent="0.25">
      <c r="B17" s="17"/>
      <c r="C17" s="18" t="s">
        <v>21</v>
      </c>
      <c r="D17" s="19"/>
      <c r="E17" s="20">
        <v>5000000</v>
      </c>
      <c r="F17" s="20">
        <f>E17</f>
        <v>5000000</v>
      </c>
      <c r="G17" s="81"/>
    </row>
    <row r="18" spans="2:7" x14ac:dyDescent="0.25">
      <c r="B18" s="17">
        <v>43</v>
      </c>
      <c r="C18" s="21" t="s">
        <v>23</v>
      </c>
      <c r="D18" s="22"/>
      <c r="E18" s="23">
        <v>5750000</v>
      </c>
      <c r="F18" s="82">
        <f>E18</f>
        <v>5750000</v>
      </c>
      <c r="G18" s="82"/>
    </row>
    <row r="19" spans="2:7" x14ac:dyDescent="0.25">
      <c r="B19" s="91"/>
      <c r="C19" s="25" t="s">
        <v>24</v>
      </c>
      <c r="D19" s="92"/>
      <c r="E19" s="238">
        <v>5750000</v>
      </c>
      <c r="F19" s="94">
        <v>5750000</v>
      </c>
      <c r="G19" s="237"/>
    </row>
    <row r="20" spans="2:7" x14ac:dyDescent="0.25">
      <c r="B20" s="24">
        <v>434</v>
      </c>
      <c r="C20" s="25" t="s">
        <v>145</v>
      </c>
      <c r="D20" s="26"/>
      <c r="E20" s="27"/>
      <c r="F20" s="83">
        <v>812718</v>
      </c>
      <c r="G20" s="83"/>
    </row>
    <row r="21" spans="2:7" x14ac:dyDescent="0.25">
      <c r="B21" s="95"/>
      <c r="C21" s="96" t="s">
        <v>96</v>
      </c>
      <c r="D21" s="96"/>
      <c r="E21" s="97">
        <f>E12+E18</f>
        <v>1175836000</v>
      </c>
      <c r="F21" s="97">
        <v>1174848718</v>
      </c>
      <c r="G21" s="97">
        <f>E21-F21</f>
        <v>987282</v>
      </c>
    </row>
    <row r="22" spans="2:7" x14ac:dyDescent="0.25">
      <c r="B22" s="28"/>
      <c r="C22" s="29"/>
      <c r="D22" s="29"/>
      <c r="E22" s="30"/>
      <c r="F22" s="30"/>
      <c r="G22" s="30"/>
    </row>
    <row r="23" spans="2:7" x14ac:dyDescent="0.25">
      <c r="B23" s="31">
        <v>1</v>
      </c>
      <c r="C23" s="32" t="s">
        <v>26</v>
      </c>
      <c r="D23" s="33"/>
      <c r="E23" s="34">
        <v>402058574</v>
      </c>
      <c r="F23" s="34">
        <v>401720700</v>
      </c>
      <c r="G23" s="34">
        <v>337874</v>
      </c>
    </row>
    <row r="24" spans="2:7" ht="25.5" x14ac:dyDescent="0.25">
      <c r="B24" s="13">
        <v>101</v>
      </c>
      <c r="C24" s="35" t="s">
        <v>95</v>
      </c>
      <c r="D24" s="36"/>
      <c r="E24" s="37">
        <f>E25+E26+E27+E28+E29+E30+E31+E32+E35</f>
        <v>345198278</v>
      </c>
      <c r="F24" s="37">
        <v>344770700</v>
      </c>
      <c r="G24" s="37">
        <f>SUM(G25:G32)</f>
        <v>427578</v>
      </c>
    </row>
    <row r="25" spans="2:7" x14ac:dyDescent="0.25">
      <c r="B25" s="38">
        <v>10101</v>
      </c>
      <c r="C25" s="39" t="s">
        <v>28</v>
      </c>
      <c r="D25" s="40"/>
      <c r="E25" s="41">
        <v>40800000</v>
      </c>
      <c r="F25" s="41">
        <f>E25</f>
        <v>40800000</v>
      </c>
      <c r="G25" s="41">
        <f>E25-F25</f>
        <v>0</v>
      </c>
    </row>
    <row r="26" spans="2:7" x14ac:dyDescent="0.25">
      <c r="B26" s="38">
        <v>10102</v>
      </c>
      <c r="C26" s="39" t="s">
        <v>29</v>
      </c>
      <c r="D26" s="40"/>
      <c r="E26" s="41">
        <v>183000000</v>
      </c>
      <c r="F26" s="41">
        <f>E26</f>
        <v>183000000</v>
      </c>
      <c r="G26" s="41">
        <f t="shared" ref="G26:G33" si="1">E26-F26</f>
        <v>0</v>
      </c>
    </row>
    <row r="27" spans="2:7" x14ac:dyDescent="0.25">
      <c r="B27" s="38">
        <v>10103</v>
      </c>
      <c r="C27" s="39" t="s">
        <v>30</v>
      </c>
      <c r="D27" s="40"/>
      <c r="E27" s="41">
        <v>8308200</v>
      </c>
      <c r="F27" s="41">
        <f>E27</f>
        <v>8308200</v>
      </c>
      <c r="G27" s="41">
        <f t="shared" si="1"/>
        <v>0</v>
      </c>
    </row>
    <row r="28" spans="2:7" ht="38.25" x14ac:dyDescent="0.25">
      <c r="B28" s="38">
        <v>10104</v>
      </c>
      <c r="C28" s="42" t="s">
        <v>31</v>
      </c>
      <c r="D28" s="43"/>
      <c r="E28" s="44">
        <v>41590078</v>
      </c>
      <c r="F28" s="44">
        <v>41162500</v>
      </c>
      <c r="G28" s="41">
        <f>E28-F28</f>
        <v>427578</v>
      </c>
    </row>
    <row r="29" spans="2:7" x14ac:dyDescent="0.25">
      <c r="B29" s="38">
        <v>10105</v>
      </c>
      <c r="C29" s="39" t="s">
        <v>32</v>
      </c>
      <c r="D29" s="40"/>
      <c r="E29" s="41">
        <v>17700000</v>
      </c>
      <c r="F29" s="41">
        <f t="shared" ref="F29:F35" si="2">E29</f>
        <v>17700000</v>
      </c>
      <c r="G29" s="41">
        <f t="shared" si="1"/>
        <v>0</v>
      </c>
    </row>
    <row r="30" spans="2:7" ht="38.25" x14ac:dyDescent="0.25">
      <c r="B30" s="38">
        <v>10106</v>
      </c>
      <c r="C30" s="42" t="s">
        <v>33</v>
      </c>
      <c r="D30" s="43"/>
      <c r="E30" s="44">
        <v>8000000</v>
      </c>
      <c r="F30" s="44">
        <f t="shared" si="2"/>
        <v>8000000</v>
      </c>
      <c r="G30" s="41">
        <f t="shared" si="1"/>
        <v>0</v>
      </c>
    </row>
    <row r="31" spans="2:7" x14ac:dyDescent="0.25">
      <c r="B31" s="38">
        <v>10190</v>
      </c>
      <c r="C31" s="39" t="s">
        <v>34</v>
      </c>
      <c r="D31" s="40"/>
      <c r="E31" s="41">
        <v>14400000</v>
      </c>
      <c r="F31" s="41">
        <f t="shared" si="2"/>
        <v>14400000</v>
      </c>
      <c r="G31" s="41">
        <f t="shared" si="1"/>
        <v>0</v>
      </c>
    </row>
    <row r="32" spans="2:7" x14ac:dyDescent="0.25">
      <c r="B32" s="38">
        <v>10191</v>
      </c>
      <c r="C32" s="39" t="s">
        <v>35</v>
      </c>
      <c r="D32" s="40"/>
      <c r="E32" s="41">
        <v>14400000</v>
      </c>
      <c r="F32" s="41">
        <f t="shared" si="2"/>
        <v>14400000</v>
      </c>
      <c r="G32" s="41">
        <f t="shared" si="1"/>
        <v>0</v>
      </c>
    </row>
    <row r="33" spans="2:7" x14ac:dyDescent="0.25">
      <c r="B33" s="13">
        <v>103</v>
      </c>
      <c r="C33" s="21" t="s">
        <v>36</v>
      </c>
      <c r="D33" s="22"/>
      <c r="E33" s="45">
        <v>27493000</v>
      </c>
      <c r="F33" s="45">
        <f t="shared" si="2"/>
        <v>27493000</v>
      </c>
      <c r="G33" s="41">
        <f t="shared" si="1"/>
        <v>0</v>
      </c>
    </row>
    <row r="34" spans="2:7" x14ac:dyDescent="0.25">
      <c r="B34" s="46">
        <v>10393</v>
      </c>
      <c r="C34" s="46" t="s">
        <v>37</v>
      </c>
      <c r="D34" s="47">
        <f>D25</f>
        <v>0</v>
      </c>
      <c r="E34" s="47">
        <f>E33</f>
        <v>27493000</v>
      </c>
      <c r="F34" s="41">
        <f t="shared" si="2"/>
        <v>27493000</v>
      </c>
      <c r="G34" s="41">
        <f>E34-F34</f>
        <v>0</v>
      </c>
    </row>
    <row r="35" spans="2:7" x14ac:dyDescent="0.25">
      <c r="B35" s="109">
        <v>117</v>
      </c>
      <c r="C35" s="93" t="s">
        <v>98</v>
      </c>
      <c r="D35" s="92"/>
      <c r="E35" s="112">
        <v>17000000</v>
      </c>
      <c r="F35" s="111">
        <f t="shared" si="2"/>
        <v>17000000</v>
      </c>
      <c r="G35" s="41">
        <f>E35-F35</f>
        <v>0</v>
      </c>
    </row>
    <row r="36" spans="2:7" x14ac:dyDescent="0.25">
      <c r="B36" s="109">
        <v>12</v>
      </c>
      <c r="C36" s="110" t="s">
        <v>99</v>
      </c>
      <c r="D36" s="92"/>
      <c r="E36" s="111">
        <v>6696116</v>
      </c>
      <c r="F36" s="111">
        <v>6786000</v>
      </c>
      <c r="G36" s="41">
        <f>E36-F36</f>
        <v>-89884</v>
      </c>
    </row>
    <row r="37" spans="2:7" x14ac:dyDescent="0.25">
      <c r="B37" s="109"/>
      <c r="C37" s="110" t="s">
        <v>100</v>
      </c>
      <c r="D37" s="92"/>
      <c r="E37" s="111">
        <v>22671180</v>
      </c>
      <c r="F37" s="111">
        <v>22671000</v>
      </c>
      <c r="G37" s="41">
        <f>E37-F37</f>
        <v>180</v>
      </c>
    </row>
    <row r="38" spans="2:7" x14ac:dyDescent="0.25">
      <c r="B38" s="46"/>
      <c r="C38" s="46"/>
      <c r="D38" s="46"/>
      <c r="E38" s="47"/>
      <c r="F38" s="47"/>
      <c r="G38" s="47"/>
    </row>
    <row r="39" spans="2:7" x14ac:dyDescent="0.25">
      <c r="B39" s="48"/>
      <c r="C39" s="49"/>
      <c r="D39" s="49"/>
      <c r="E39" s="50"/>
      <c r="F39" s="50"/>
      <c r="G39" s="50"/>
    </row>
    <row r="40" spans="2:7" ht="16.5" x14ac:dyDescent="0.35">
      <c r="B40" s="31">
        <v>2</v>
      </c>
      <c r="C40" s="32" t="s">
        <v>38</v>
      </c>
      <c r="D40" s="51"/>
      <c r="E40" s="52">
        <v>374021300</v>
      </c>
      <c r="F40" s="52">
        <v>365861300</v>
      </c>
      <c r="G40" s="52">
        <v>8160000</v>
      </c>
    </row>
    <row r="41" spans="2:7" x14ac:dyDescent="0.25">
      <c r="B41" s="13">
        <v>201</v>
      </c>
      <c r="C41" s="21" t="s">
        <v>39</v>
      </c>
      <c r="D41" s="40"/>
      <c r="E41" s="23">
        <f>E42+E43</f>
        <v>31200000</v>
      </c>
      <c r="F41" s="23">
        <f>E41</f>
        <v>31200000</v>
      </c>
      <c r="G41" s="23">
        <f>G42</f>
        <v>0</v>
      </c>
    </row>
    <row r="42" spans="2:7" x14ac:dyDescent="0.25">
      <c r="B42" s="38">
        <v>20101</v>
      </c>
      <c r="C42" s="39" t="s">
        <v>40</v>
      </c>
      <c r="D42" s="53"/>
      <c r="E42" s="54">
        <v>7200000</v>
      </c>
      <c r="F42" s="54">
        <f>E42</f>
        <v>7200000</v>
      </c>
      <c r="G42" s="54">
        <f>E42-F42</f>
        <v>0</v>
      </c>
    </row>
    <row r="43" spans="2:7" x14ac:dyDescent="0.25">
      <c r="B43" s="38">
        <v>2190</v>
      </c>
      <c r="C43" s="39" t="s">
        <v>101</v>
      </c>
      <c r="D43" s="53"/>
      <c r="E43" s="54">
        <v>24000000</v>
      </c>
      <c r="F43" s="54">
        <f>E43</f>
        <v>24000000</v>
      </c>
      <c r="G43" s="54"/>
    </row>
    <row r="44" spans="2:7" x14ac:dyDescent="0.25">
      <c r="B44" s="13">
        <v>202</v>
      </c>
      <c r="C44" s="21" t="s">
        <v>41</v>
      </c>
      <c r="D44" s="40"/>
      <c r="E44" s="23">
        <v>56220000</v>
      </c>
      <c r="F44" s="23">
        <v>50820000</v>
      </c>
      <c r="G44" s="23">
        <f>SUM(G46:G49)</f>
        <v>5400000</v>
      </c>
    </row>
    <row r="45" spans="2:7" x14ac:dyDescent="0.25">
      <c r="B45" s="13">
        <v>221</v>
      </c>
      <c r="C45" s="39" t="s">
        <v>102</v>
      </c>
      <c r="D45" s="40"/>
      <c r="E45" s="54">
        <v>2000000</v>
      </c>
      <c r="F45" s="54">
        <v>2000000</v>
      </c>
      <c r="G45" s="23">
        <f>E45-F45</f>
        <v>0</v>
      </c>
    </row>
    <row r="46" spans="2:7" x14ac:dyDescent="0.25">
      <c r="B46" s="38">
        <v>20202</v>
      </c>
      <c r="C46" s="39" t="s">
        <v>42</v>
      </c>
      <c r="D46" s="40"/>
      <c r="E46" s="54">
        <v>46620000</v>
      </c>
      <c r="F46" s="54">
        <v>41220000</v>
      </c>
      <c r="G46" s="54">
        <f t="shared" ref="G46:G53" si="3">E46-F46</f>
        <v>5400000</v>
      </c>
    </row>
    <row r="47" spans="2:7" x14ac:dyDescent="0.25">
      <c r="B47" s="38">
        <v>20291</v>
      </c>
      <c r="C47" s="39" t="s">
        <v>44</v>
      </c>
      <c r="D47" s="40"/>
      <c r="E47" s="54">
        <v>3000000</v>
      </c>
      <c r="F47" s="54">
        <v>3000000</v>
      </c>
      <c r="G47" s="54">
        <f t="shared" si="3"/>
        <v>0</v>
      </c>
    </row>
    <row r="48" spans="2:7" x14ac:dyDescent="0.25">
      <c r="B48" s="38">
        <v>20295</v>
      </c>
      <c r="C48" s="39" t="s">
        <v>45</v>
      </c>
      <c r="D48" s="53"/>
      <c r="E48" s="54">
        <v>1200000</v>
      </c>
      <c r="F48" s="54">
        <v>1200000</v>
      </c>
      <c r="G48" s="54">
        <f t="shared" si="3"/>
        <v>0</v>
      </c>
    </row>
    <row r="49" spans="2:10" x14ac:dyDescent="0.25">
      <c r="B49" s="38">
        <v>20296</v>
      </c>
      <c r="C49" s="39" t="s">
        <v>46</v>
      </c>
      <c r="D49" s="40"/>
      <c r="E49" s="54">
        <v>3400000</v>
      </c>
      <c r="F49" s="54">
        <v>3400000</v>
      </c>
      <c r="G49" s="54">
        <f t="shared" si="3"/>
        <v>0</v>
      </c>
    </row>
    <row r="50" spans="2:10" x14ac:dyDescent="0.25">
      <c r="B50" s="13">
        <v>203</v>
      </c>
      <c r="C50" s="21" t="s">
        <v>47</v>
      </c>
      <c r="D50" s="40"/>
      <c r="E50" s="23">
        <v>250601300</v>
      </c>
      <c r="F50" s="23">
        <v>247841300</v>
      </c>
      <c r="G50" s="23">
        <f>E50-F50</f>
        <v>2760000</v>
      </c>
    </row>
    <row r="51" spans="2:10" x14ac:dyDescent="0.25">
      <c r="B51" s="38">
        <v>20314</v>
      </c>
      <c r="C51" s="55" t="s">
        <v>103</v>
      </c>
      <c r="D51" s="40"/>
      <c r="E51" s="20">
        <v>31091200</v>
      </c>
      <c r="F51" s="20">
        <f>E51</f>
        <v>31091200</v>
      </c>
      <c r="G51" s="54">
        <f t="shared" si="3"/>
        <v>0</v>
      </c>
      <c r="H51" s="59"/>
    </row>
    <row r="52" spans="2:10" x14ac:dyDescent="0.25">
      <c r="B52" s="38">
        <v>20314</v>
      </c>
      <c r="C52" s="55" t="s">
        <v>104</v>
      </c>
      <c r="D52" s="40"/>
      <c r="E52" s="20">
        <v>196406700</v>
      </c>
      <c r="F52" s="20">
        <v>196406300</v>
      </c>
      <c r="G52" s="54">
        <f t="shared" si="3"/>
        <v>400</v>
      </c>
      <c r="J52" s="59"/>
    </row>
    <row r="53" spans="2:10" x14ac:dyDescent="0.25">
      <c r="B53" s="38">
        <v>20399</v>
      </c>
      <c r="C53" s="55" t="s">
        <v>49</v>
      </c>
      <c r="D53" s="40"/>
      <c r="E53" s="20">
        <v>30000000</v>
      </c>
      <c r="F53" s="20">
        <f>E53</f>
        <v>30000000</v>
      </c>
      <c r="G53" s="54">
        <f t="shared" si="3"/>
        <v>0</v>
      </c>
    </row>
    <row r="54" spans="2:10" x14ac:dyDescent="0.25">
      <c r="B54" s="38">
        <v>538</v>
      </c>
      <c r="C54" s="39" t="s">
        <v>105</v>
      </c>
      <c r="D54" s="40"/>
      <c r="E54" s="54">
        <v>24194600</v>
      </c>
      <c r="F54" s="54">
        <v>21435000</v>
      </c>
      <c r="G54" s="54">
        <f>E54-F54</f>
        <v>2759600</v>
      </c>
    </row>
    <row r="55" spans="2:10" x14ac:dyDescent="0.25">
      <c r="B55" s="38">
        <v>24</v>
      </c>
      <c r="C55" s="21" t="s">
        <v>106</v>
      </c>
      <c r="D55" s="40"/>
      <c r="E55" s="23">
        <f>E56</f>
        <v>36000000</v>
      </c>
      <c r="F55" s="23">
        <f>F56</f>
        <v>36000000</v>
      </c>
      <c r="G55" s="54">
        <f>E55-F55</f>
        <v>0</v>
      </c>
    </row>
    <row r="56" spans="2:10" x14ac:dyDescent="0.25">
      <c r="B56" s="38">
        <v>2490</v>
      </c>
      <c r="C56" s="39" t="s">
        <v>107</v>
      </c>
      <c r="D56" s="40"/>
      <c r="E56" s="54">
        <v>36000000</v>
      </c>
      <c r="F56" s="54">
        <v>36000000</v>
      </c>
      <c r="G56" s="54">
        <f>E56-F56</f>
        <v>0</v>
      </c>
    </row>
    <row r="57" spans="2:10" x14ac:dyDescent="0.25">
      <c r="B57" s="38"/>
      <c r="C57" s="39"/>
      <c r="D57" s="53"/>
      <c r="E57" s="54"/>
      <c r="F57" s="54"/>
      <c r="G57" s="54"/>
    </row>
    <row r="58" spans="2:10" x14ac:dyDescent="0.25">
      <c r="B58" s="48"/>
      <c r="C58" s="49"/>
      <c r="D58" s="49"/>
      <c r="E58" s="50"/>
      <c r="F58" s="50"/>
      <c r="G58" s="50"/>
    </row>
    <row r="59" spans="2:10" ht="16.5" x14ac:dyDescent="0.35">
      <c r="B59" s="31">
        <v>3</v>
      </c>
      <c r="C59" s="32" t="s">
        <v>53</v>
      </c>
      <c r="D59" s="51"/>
      <c r="E59" s="52">
        <f>E60</f>
        <v>36056000</v>
      </c>
      <c r="F59" s="52">
        <f>F60</f>
        <v>36056000</v>
      </c>
      <c r="G59" s="52">
        <f>G60</f>
        <v>0</v>
      </c>
    </row>
    <row r="60" spans="2:10" x14ac:dyDescent="0.25">
      <c r="B60" s="13">
        <v>304</v>
      </c>
      <c r="C60" s="21" t="s">
        <v>54</v>
      </c>
      <c r="D60" s="53"/>
      <c r="E60" s="23">
        <f>SUM(E61:E66)</f>
        <v>36056000</v>
      </c>
      <c r="F60" s="23">
        <f>SUM(F61:F66)</f>
        <v>36056000</v>
      </c>
      <c r="G60" s="23">
        <f>E60-F60</f>
        <v>0</v>
      </c>
    </row>
    <row r="61" spans="2:10" x14ac:dyDescent="0.25">
      <c r="B61" s="38">
        <v>30402</v>
      </c>
      <c r="C61" s="39" t="s">
        <v>55</v>
      </c>
      <c r="D61" s="53"/>
      <c r="E61" s="54">
        <v>8000000</v>
      </c>
      <c r="F61" s="54">
        <f t="shared" ref="F61:F66" si="4">E61</f>
        <v>8000000</v>
      </c>
      <c r="G61" s="23">
        <f t="shared" ref="G61:G66" si="5">E61-F61</f>
        <v>0</v>
      </c>
    </row>
    <row r="62" spans="2:10" x14ac:dyDescent="0.25">
      <c r="B62" s="38">
        <v>30403</v>
      </c>
      <c r="C62" s="39" t="s">
        <v>56</v>
      </c>
      <c r="D62" s="53"/>
      <c r="E62" s="54">
        <v>8000000</v>
      </c>
      <c r="F62" s="54">
        <f t="shared" si="4"/>
        <v>8000000</v>
      </c>
      <c r="G62" s="23">
        <f t="shared" si="5"/>
        <v>0</v>
      </c>
    </row>
    <row r="63" spans="2:10" x14ac:dyDescent="0.25">
      <c r="B63" s="38">
        <v>30490</v>
      </c>
      <c r="C63" s="39" t="s">
        <v>57</v>
      </c>
      <c r="D63" s="53"/>
      <c r="E63" s="54">
        <v>5000000</v>
      </c>
      <c r="F63" s="54">
        <f t="shared" si="4"/>
        <v>5000000</v>
      </c>
      <c r="G63" s="23">
        <f t="shared" si="5"/>
        <v>0</v>
      </c>
    </row>
    <row r="64" spans="2:10" x14ac:dyDescent="0.25">
      <c r="B64" s="38">
        <v>30492</v>
      </c>
      <c r="C64" s="39" t="s">
        <v>59</v>
      </c>
      <c r="D64" s="53"/>
      <c r="E64" s="54">
        <v>5000000</v>
      </c>
      <c r="F64" s="54">
        <f t="shared" si="4"/>
        <v>5000000</v>
      </c>
      <c r="G64" s="23">
        <f t="shared" si="5"/>
        <v>0</v>
      </c>
    </row>
    <row r="65" spans="2:8" x14ac:dyDescent="0.25">
      <c r="B65" s="38">
        <v>30493</v>
      </c>
      <c r="C65" s="39" t="s">
        <v>60</v>
      </c>
      <c r="D65" s="53"/>
      <c r="E65" s="54">
        <v>5000000</v>
      </c>
      <c r="F65" s="54">
        <f t="shared" si="4"/>
        <v>5000000</v>
      </c>
      <c r="G65" s="23">
        <f t="shared" si="5"/>
        <v>0</v>
      </c>
    </row>
    <row r="66" spans="2:8" x14ac:dyDescent="0.25">
      <c r="B66" s="46">
        <v>30494</v>
      </c>
      <c r="C66" s="25" t="s">
        <v>61</v>
      </c>
      <c r="D66" s="56"/>
      <c r="E66" s="57">
        <v>5056000</v>
      </c>
      <c r="F66" s="57">
        <f t="shared" si="4"/>
        <v>5056000</v>
      </c>
      <c r="G66" s="23">
        <f t="shared" si="5"/>
        <v>0</v>
      </c>
    </row>
    <row r="67" spans="2:8" x14ac:dyDescent="0.25">
      <c r="B67" s="48"/>
      <c r="C67" s="49"/>
      <c r="D67" s="49"/>
      <c r="E67" s="50"/>
      <c r="F67" s="50"/>
      <c r="G67" s="50"/>
    </row>
    <row r="68" spans="2:8" ht="16.5" x14ac:dyDescent="0.35">
      <c r="B68" s="31">
        <v>4</v>
      </c>
      <c r="C68" s="32" t="s">
        <v>62</v>
      </c>
      <c r="D68" s="58"/>
      <c r="E68" s="52">
        <f>E69</f>
        <v>16139500</v>
      </c>
      <c r="F68" s="52">
        <f>F69</f>
        <v>16139500</v>
      </c>
      <c r="G68" s="52">
        <f>E68-F68</f>
        <v>0</v>
      </c>
      <c r="H68" s="59"/>
    </row>
    <row r="69" spans="2:8" x14ac:dyDescent="0.25">
      <c r="B69" s="13">
        <v>403</v>
      </c>
      <c r="C69" s="21" t="s">
        <v>63</v>
      </c>
      <c r="D69" s="53"/>
      <c r="E69" s="23">
        <f>SUM(E70:E70)</f>
        <v>16139500</v>
      </c>
      <c r="F69" s="23">
        <f>SUM(F70:F70)</f>
        <v>16139500</v>
      </c>
      <c r="G69" s="23">
        <f>SUM(G70:G70)</f>
        <v>0</v>
      </c>
    </row>
    <row r="70" spans="2:8" x14ac:dyDescent="0.25">
      <c r="B70" s="38">
        <v>40302</v>
      </c>
      <c r="C70" s="39" t="s">
        <v>64</v>
      </c>
      <c r="D70" s="53"/>
      <c r="E70" s="54">
        <v>16139500</v>
      </c>
      <c r="F70" s="54">
        <f>E70</f>
        <v>16139500</v>
      </c>
      <c r="G70" s="54">
        <f>E70-F70</f>
        <v>0</v>
      </c>
    </row>
    <row r="71" spans="2:8" x14ac:dyDescent="0.25">
      <c r="B71" s="48"/>
      <c r="C71" s="49"/>
      <c r="D71" s="49"/>
      <c r="E71" s="50"/>
      <c r="F71" s="50"/>
      <c r="G71" s="50"/>
    </row>
    <row r="72" spans="2:8" ht="16.5" x14ac:dyDescent="0.35">
      <c r="B72" s="31">
        <v>5</v>
      </c>
      <c r="C72" s="32" t="s">
        <v>68</v>
      </c>
      <c r="D72" s="58"/>
      <c r="E72" s="52">
        <f>E73+E75+E77</f>
        <v>374411200</v>
      </c>
      <c r="F72" s="52">
        <f>F73+F75+F77</f>
        <v>360911000</v>
      </c>
      <c r="G72" s="52">
        <f>SUM(G74:G78)</f>
        <v>13500200</v>
      </c>
    </row>
    <row r="73" spans="2:8" x14ac:dyDescent="0.25">
      <c r="B73" s="13">
        <v>501</v>
      </c>
      <c r="C73" s="21" t="s">
        <v>69</v>
      </c>
      <c r="D73" s="53"/>
      <c r="E73" s="23">
        <f>E74</f>
        <v>27628000</v>
      </c>
      <c r="F73" s="23">
        <f>F74</f>
        <v>27628000</v>
      </c>
      <c r="G73" s="54"/>
    </row>
    <row r="74" spans="2:8" x14ac:dyDescent="0.25">
      <c r="B74" s="38">
        <v>50101</v>
      </c>
      <c r="C74" s="39" t="s">
        <v>70</v>
      </c>
      <c r="D74" s="53"/>
      <c r="E74" s="54">
        <v>27628000</v>
      </c>
      <c r="F74" s="54">
        <f>E74</f>
        <v>27628000</v>
      </c>
      <c r="G74" s="54">
        <f>E74-F74</f>
        <v>0</v>
      </c>
    </row>
    <row r="75" spans="2:8" x14ac:dyDescent="0.25">
      <c r="B75" s="38">
        <v>52</v>
      </c>
      <c r="C75" s="21" t="s">
        <v>71</v>
      </c>
      <c r="D75" s="53"/>
      <c r="E75" s="23">
        <f>E76</f>
        <v>19183200</v>
      </c>
      <c r="F75" s="23">
        <f>F76</f>
        <v>19183000</v>
      </c>
      <c r="G75" s="54"/>
    </row>
    <row r="76" spans="2:8" x14ac:dyDescent="0.25">
      <c r="B76" s="38">
        <v>521</v>
      </c>
      <c r="C76" s="39" t="s">
        <v>72</v>
      </c>
      <c r="D76" s="53"/>
      <c r="E76" s="54">
        <v>19183200</v>
      </c>
      <c r="F76" s="54">
        <v>19183000</v>
      </c>
      <c r="G76" s="54">
        <f>E76-F76</f>
        <v>200</v>
      </c>
    </row>
    <row r="77" spans="2:8" x14ac:dyDescent="0.25">
      <c r="B77" s="13">
        <v>503</v>
      </c>
      <c r="C77" s="21" t="s">
        <v>73</v>
      </c>
      <c r="D77" s="53"/>
      <c r="E77" s="23">
        <f>E78</f>
        <v>327600000</v>
      </c>
      <c r="F77" s="23">
        <f>F78</f>
        <v>314100000</v>
      </c>
      <c r="G77" s="54"/>
    </row>
    <row r="78" spans="2:8" x14ac:dyDescent="0.25">
      <c r="B78" s="46">
        <v>50301</v>
      </c>
      <c r="C78" s="25" t="s">
        <v>74</v>
      </c>
      <c r="D78" s="56"/>
      <c r="E78" s="57">
        <v>327600000</v>
      </c>
      <c r="F78" s="57">
        <v>314100000</v>
      </c>
      <c r="G78" s="57">
        <f>E78-F78</f>
        <v>13500000</v>
      </c>
    </row>
    <row r="79" spans="2:8" x14ac:dyDescent="0.25">
      <c r="B79" s="29"/>
      <c r="C79" s="29"/>
      <c r="D79" s="60"/>
      <c r="E79" s="61"/>
      <c r="F79" s="61"/>
      <c r="G79" s="61"/>
    </row>
    <row r="80" spans="2:8" x14ac:dyDescent="0.25">
      <c r="B80" s="62" t="s">
        <v>75</v>
      </c>
      <c r="C80" s="63"/>
      <c r="D80" s="63"/>
      <c r="E80" s="64">
        <f>E23+E40+E59+E68+E72</f>
        <v>1202686574</v>
      </c>
      <c r="F80" s="64">
        <f>F23+F40+F59+F68+F72</f>
        <v>1180688500</v>
      </c>
      <c r="G80" s="64">
        <f>G23+G40+G59+G68+G72</f>
        <v>21998074</v>
      </c>
    </row>
    <row r="81" spans="2:7" x14ac:dyDescent="0.25">
      <c r="B81" s="65" t="s">
        <v>76</v>
      </c>
      <c r="C81" s="65"/>
      <c r="D81" s="66"/>
      <c r="E81" s="67">
        <v>14642174</v>
      </c>
      <c r="F81" s="67">
        <v>7716120</v>
      </c>
      <c r="G81" s="67">
        <f>E81+F81</f>
        <v>22358294</v>
      </c>
    </row>
    <row r="82" spans="2:7" x14ac:dyDescent="0.25">
      <c r="B82" s="48"/>
      <c r="C82" s="49"/>
      <c r="D82" s="49"/>
      <c r="E82" s="50"/>
      <c r="F82" s="50"/>
      <c r="G82" s="50"/>
    </row>
    <row r="83" spans="2:7" x14ac:dyDescent="0.25">
      <c r="B83" s="68"/>
      <c r="C83" s="69" t="s">
        <v>77</v>
      </c>
      <c r="D83" s="99"/>
      <c r="E83" s="103"/>
      <c r="F83" s="103"/>
      <c r="G83" s="103"/>
    </row>
    <row r="84" spans="2:7" x14ac:dyDescent="0.25">
      <c r="B84" s="70">
        <v>61</v>
      </c>
      <c r="C84" s="70" t="s">
        <v>78</v>
      </c>
      <c r="D84" s="100"/>
      <c r="E84" s="23">
        <f>E85</f>
        <v>14771834</v>
      </c>
      <c r="F84" s="23">
        <f t="shared" ref="F84:F90" si="6">E84</f>
        <v>14771834</v>
      </c>
      <c r="G84" s="23">
        <f>G85</f>
        <v>0</v>
      </c>
    </row>
    <row r="85" spans="2:7" x14ac:dyDescent="0.25">
      <c r="B85" s="71">
        <v>611</v>
      </c>
      <c r="C85" s="71" t="s">
        <v>79</v>
      </c>
      <c r="D85" s="100"/>
      <c r="E85" s="104">
        <f>SUM(E86:E90)</f>
        <v>14771834</v>
      </c>
      <c r="F85" s="104">
        <f t="shared" si="6"/>
        <v>14771834</v>
      </c>
      <c r="G85" s="54">
        <f t="shared" ref="G85:G91" si="7">E85-F85</f>
        <v>0</v>
      </c>
    </row>
    <row r="86" spans="2:7" x14ac:dyDescent="0.25">
      <c r="B86" s="71">
        <v>61101</v>
      </c>
      <c r="C86" s="71" t="s">
        <v>80</v>
      </c>
      <c r="D86" s="101"/>
      <c r="E86" s="54">
        <v>4651180</v>
      </c>
      <c r="F86" s="54">
        <f t="shared" si="6"/>
        <v>4651180</v>
      </c>
      <c r="G86" s="54">
        <f t="shared" si="7"/>
        <v>0</v>
      </c>
    </row>
    <row r="87" spans="2:7" x14ac:dyDescent="0.25">
      <c r="B87" s="71">
        <v>61102</v>
      </c>
      <c r="C87" s="71" t="s">
        <v>81</v>
      </c>
      <c r="D87" s="101"/>
      <c r="E87" s="54">
        <v>427246</v>
      </c>
      <c r="F87" s="54">
        <f t="shared" si="6"/>
        <v>427246</v>
      </c>
      <c r="G87" s="105">
        <f t="shared" si="7"/>
        <v>0</v>
      </c>
    </row>
    <row r="88" spans="2:7" x14ac:dyDescent="0.25">
      <c r="B88" s="71">
        <v>61103</v>
      </c>
      <c r="C88" s="71" t="s">
        <v>82</v>
      </c>
      <c r="D88" s="101"/>
      <c r="E88" s="105">
        <v>129660</v>
      </c>
      <c r="F88" s="105">
        <f t="shared" si="6"/>
        <v>129660</v>
      </c>
      <c r="G88" s="105">
        <f t="shared" si="7"/>
        <v>0</v>
      </c>
    </row>
    <row r="89" spans="2:7" x14ac:dyDescent="0.25">
      <c r="B89" s="72">
        <v>61107</v>
      </c>
      <c r="C89" s="72" t="s">
        <v>83</v>
      </c>
      <c r="D89" s="102"/>
      <c r="E89" s="106">
        <v>2867632</v>
      </c>
      <c r="F89" s="106">
        <f t="shared" si="6"/>
        <v>2867632</v>
      </c>
      <c r="G89" s="106">
        <f t="shared" si="7"/>
        <v>0</v>
      </c>
    </row>
    <row r="90" spans="2:7" x14ac:dyDescent="0.25">
      <c r="B90" s="108">
        <v>61106</v>
      </c>
      <c r="C90" s="72" t="s">
        <v>108</v>
      </c>
      <c r="D90" s="98"/>
      <c r="E90" s="104">
        <v>6696116</v>
      </c>
      <c r="F90" s="104">
        <f t="shared" si="6"/>
        <v>6696116</v>
      </c>
      <c r="G90" s="104">
        <f t="shared" si="7"/>
        <v>0</v>
      </c>
    </row>
    <row r="91" spans="2:7" x14ac:dyDescent="0.25">
      <c r="B91" s="73"/>
      <c r="C91" s="74" t="s">
        <v>109</v>
      </c>
      <c r="D91" s="75"/>
      <c r="E91" s="107">
        <f>E84</f>
        <v>14771834</v>
      </c>
      <c r="F91" s="107">
        <f>F84</f>
        <v>14771834</v>
      </c>
      <c r="G91" s="107">
        <f t="shared" si="7"/>
        <v>0</v>
      </c>
    </row>
    <row r="92" spans="2:7" x14ac:dyDescent="0.25">
      <c r="B92" s="73"/>
      <c r="C92" s="74" t="s">
        <v>110</v>
      </c>
      <c r="D92" s="75"/>
      <c r="E92" s="107">
        <v>129660</v>
      </c>
      <c r="F92" s="107">
        <v>22487954</v>
      </c>
      <c r="G92" s="107">
        <f>F92-E92</f>
        <v>22358294</v>
      </c>
    </row>
    <row r="94" spans="2:7" x14ac:dyDescent="0.25">
      <c r="C94" s="78"/>
      <c r="E94" s="59" t="s">
        <v>111</v>
      </c>
    </row>
    <row r="95" spans="2:7" x14ac:dyDescent="0.25">
      <c r="E95" s="59" t="s">
        <v>86</v>
      </c>
    </row>
    <row r="97" spans="5:5" x14ac:dyDescent="0.25">
      <c r="E97" s="59" t="s">
        <v>112</v>
      </c>
    </row>
  </sheetData>
  <mergeCells count="6">
    <mergeCell ref="B6:G6"/>
    <mergeCell ref="C1:G1"/>
    <mergeCell ref="C2:G2"/>
    <mergeCell ref="B3:G3"/>
    <mergeCell ref="B4:G4"/>
    <mergeCell ref="B5:G5"/>
  </mergeCells>
  <pageMargins left="0.7" right="0.36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2" workbookViewId="0">
      <selection activeCell="B2" sqref="B2:F2"/>
    </sheetView>
  </sheetViews>
  <sheetFormatPr defaultRowHeight="15" x14ac:dyDescent="0.25"/>
  <cols>
    <col min="2" max="2" width="9.140625" customWidth="1"/>
    <col min="3" max="3" width="45.5703125" customWidth="1"/>
    <col min="4" max="4" width="17.85546875" customWidth="1"/>
    <col min="5" max="5" width="14.140625" customWidth="1"/>
    <col min="6" max="6" width="13.85546875" customWidth="1"/>
    <col min="7" max="7" width="13.28515625" customWidth="1"/>
    <col min="8" max="8" width="19.28515625" customWidth="1"/>
  </cols>
  <sheetData>
    <row r="2" spans="2:7" ht="18.75" x14ac:dyDescent="0.3">
      <c r="B2" s="232" t="s">
        <v>87</v>
      </c>
      <c r="C2" s="232"/>
      <c r="D2" s="232"/>
      <c r="E2" s="232"/>
      <c r="F2" s="232"/>
    </row>
    <row r="3" spans="2:7" ht="18" x14ac:dyDescent="0.25">
      <c r="B3" s="233" t="s">
        <v>97</v>
      </c>
      <c r="C3" s="233"/>
      <c r="D3" s="233"/>
      <c r="E3" s="233"/>
      <c r="F3" s="233"/>
    </row>
    <row r="4" spans="2:7" ht="18" x14ac:dyDescent="0.25">
      <c r="B4" s="233" t="s">
        <v>88</v>
      </c>
      <c r="C4" s="233"/>
      <c r="D4" s="233"/>
      <c r="E4" s="233"/>
      <c r="F4" s="233"/>
    </row>
    <row r="5" spans="2:7" ht="18" x14ac:dyDescent="0.25">
      <c r="B5" s="233" t="s">
        <v>1</v>
      </c>
      <c r="C5" s="233"/>
      <c r="D5" s="233"/>
      <c r="E5" s="233"/>
      <c r="F5" s="233"/>
    </row>
    <row r="6" spans="2:7" ht="18" x14ac:dyDescent="0.25">
      <c r="B6" s="233" t="s">
        <v>2</v>
      </c>
      <c r="C6" s="233"/>
      <c r="D6" s="233"/>
      <c r="E6" s="233"/>
      <c r="F6" s="233"/>
    </row>
    <row r="7" spans="2:7" x14ac:dyDescent="0.25">
      <c r="B7" s="229"/>
      <c r="C7" s="229"/>
      <c r="D7" s="229"/>
      <c r="E7" s="229"/>
      <c r="F7" s="229"/>
    </row>
    <row r="8" spans="2:7" ht="33" customHeight="1" x14ac:dyDescent="0.25">
      <c r="B8" s="113" t="s">
        <v>3</v>
      </c>
      <c r="C8" s="114" t="s">
        <v>4</v>
      </c>
      <c r="D8" s="114"/>
      <c r="E8" s="115" t="s">
        <v>5</v>
      </c>
      <c r="F8" s="115" t="s">
        <v>121</v>
      </c>
      <c r="G8" s="115" t="s">
        <v>6</v>
      </c>
    </row>
    <row r="9" spans="2:7" x14ac:dyDescent="0.25">
      <c r="B9" s="116" t="s">
        <v>7</v>
      </c>
      <c r="C9" s="117">
        <v>2</v>
      </c>
      <c r="D9" s="118"/>
      <c r="E9" s="119" t="s">
        <v>8</v>
      </c>
      <c r="F9" s="119" t="s">
        <v>8</v>
      </c>
      <c r="G9" s="120">
        <v>4</v>
      </c>
    </row>
    <row r="10" spans="2:7" x14ac:dyDescent="0.25">
      <c r="B10" s="121"/>
      <c r="C10" s="122" t="s">
        <v>9</v>
      </c>
      <c r="D10" s="123"/>
      <c r="E10" s="124">
        <f>SUM(E11+E19)+E16</f>
        <v>1175836000</v>
      </c>
      <c r="F10" s="124">
        <f>SUM(F11+F19)+F16</f>
        <v>1175836000</v>
      </c>
      <c r="G10" s="125"/>
    </row>
    <row r="11" spans="2:7" x14ac:dyDescent="0.25">
      <c r="B11" s="126">
        <v>42</v>
      </c>
      <c r="C11" s="127" t="s">
        <v>10</v>
      </c>
      <c r="D11" s="128"/>
      <c r="E11" s="129">
        <f>SUM(E12:E15)</f>
        <v>1090086000</v>
      </c>
      <c r="F11" s="129">
        <f>SUM(F12:F15)</f>
        <v>1090086000</v>
      </c>
      <c r="G11" s="130"/>
    </row>
    <row r="12" spans="2:7" x14ac:dyDescent="0.25">
      <c r="B12" s="131">
        <v>421</v>
      </c>
      <c r="C12" s="132" t="s">
        <v>11</v>
      </c>
      <c r="D12" s="133"/>
      <c r="E12" s="134">
        <v>752956000</v>
      </c>
      <c r="F12" s="134">
        <v>752956000</v>
      </c>
      <c r="G12" s="130" t="s">
        <v>12</v>
      </c>
    </row>
    <row r="13" spans="2:7" x14ac:dyDescent="0.25">
      <c r="B13" s="131">
        <v>422</v>
      </c>
      <c r="C13" s="132" t="s">
        <v>13</v>
      </c>
      <c r="D13" s="133"/>
      <c r="E13" s="134">
        <v>28139000</v>
      </c>
      <c r="F13" s="134">
        <v>28139000</v>
      </c>
      <c r="G13" s="130" t="s">
        <v>14</v>
      </c>
    </row>
    <row r="14" spans="2:7" x14ac:dyDescent="0.25">
      <c r="B14" s="131">
        <v>422</v>
      </c>
      <c r="C14" s="132" t="s">
        <v>15</v>
      </c>
      <c r="D14" s="133"/>
      <c r="E14" s="134">
        <v>4702000</v>
      </c>
      <c r="F14" s="134">
        <v>4702000</v>
      </c>
      <c r="G14" s="130" t="s">
        <v>14</v>
      </c>
    </row>
    <row r="15" spans="2:7" x14ac:dyDescent="0.25">
      <c r="B15" s="131">
        <v>423</v>
      </c>
      <c r="C15" s="132" t="s">
        <v>16</v>
      </c>
      <c r="D15" s="133"/>
      <c r="E15" s="134">
        <v>304289000</v>
      </c>
      <c r="F15" s="134">
        <v>304289000</v>
      </c>
      <c r="G15" s="130" t="s">
        <v>17</v>
      </c>
    </row>
    <row r="16" spans="2:7" x14ac:dyDescent="0.25">
      <c r="B16" s="131">
        <v>424</v>
      </c>
      <c r="C16" s="127" t="s">
        <v>18</v>
      </c>
      <c r="D16" s="133"/>
      <c r="E16" s="129">
        <f>E18+E17</f>
        <v>80000000</v>
      </c>
      <c r="F16" s="129">
        <f>F18+F17</f>
        <v>80000000</v>
      </c>
      <c r="G16" s="130"/>
    </row>
    <row r="17" spans="2:7" x14ac:dyDescent="0.25">
      <c r="B17" s="131"/>
      <c r="C17" s="132" t="s">
        <v>19</v>
      </c>
      <c r="D17" s="133"/>
      <c r="E17" s="134">
        <v>75000000</v>
      </c>
      <c r="F17" s="134">
        <v>75000000</v>
      </c>
      <c r="G17" s="130" t="s">
        <v>20</v>
      </c>
    </row>
    <row r="18" spans="2:7" x14ac:dyDescent="0.25">
      <c r="B18" s="131"/>
      <c r="C18" s="132" t="s">
        <v>21</v>
      </c>
      <c r="D18" s="133"/>
      <c r="E18" s="134">
        <v>5000000</v>
      </c>
      <c r="F18" s="134">
        <v>5000000</v>
      </c>
      <c r="G18" s="130" t="s">
        <v>22</v>
      </c>
    </row>
    <row r="19" spans="2:7" x14ac:dyDescent="0.25">
      <c r="B19" s="131">
        <v>43</v>
      </c>
      <c r="C19" s="135" t="s">
        <v>23</v>
      </c>
      <c r="D19" s="136"/>
      <c r="E19" s="137">
        <f>E20</f>
        <v>5750000</v>
      </c>
      <c r="F19" s="137">
        <f>F20</f>
        <v>5750000</v>
      </c>
      <c r="G19" s="130"/>
    </row>
    <row r="20" spans="2:7" x14ac:dyDescent="0.25">
      <c r="B20" s="138">
        <v>434</v>
      </c>
      <c r="C20" s="139" t="s">
        <v>24</v>
      </c>
      <c r="D20" s="140"/>
      <c r="E20" s="141">
        <v>5750000</v>
      </c>
      <c r="F20" s="141">
        <v>5750000</v>
      </c>
      <c r="G20" s="142" t="s">
        <v>25</v>
      </c>
    </row>
    <row r="21" spans="2:7" x14ac:dyDescent="0.25">
      <c r="B21" s="143"/>
      <c r="C21" s="144"/>
      <c r="D21" s="144"/>
      <c r="E21" s="145"/>
      <c r="F21" s="145"/>
      <c r="G21" s="146"/>
    </row>
    <row r="22" spans="2:7" x14ac:dyDescent="0.25">
      <c r="B22" s="147">
        <v>1</v>
      </c>
      <c r="C22" s="148" t="s">
        <v>26</v>
      </c>
      <c r="D22" s="149"/>
      <c r="E22" s="150">
        <f>E23+E32</f>
        <v>327215000</v>
      </c>
      <c r="F22" s="150">
        <f>F23+F32</f>
        <v>327215000</v>
      </c>
      <c r="G22" s="151"/>
    </row>
    <row r="23" spans="2:7" ht="38.25" x14ac:dyDescent="0.25">
      <c r="B23" s="126">
        <v>101</v>
      </c>
      <c r="C23" s="152" t="s">
        <v>27</v>
      </c>
      <c r="D23" s="153"/>
      <c r="E23" s="154">
        <f>SUM(E24:E31)</f>
        <v>317215000</v>
      </c>
      <c r="F23" s="154">
        <f>SUM(F24:F31)</f>
        <v>317215000</v>
      </c>
      <c r="G23" s="155"/>
    </row>
    <row r="24" spans="2:7" x14ac:dyDescent="0.25">
      <c r="B24" s="156">
        <v>10101</v>
      </c>
      <c r="C24" s="157" t="s">
        <v>28</v>
      </c>
      <c r="D24" s="158"/>
      <c r="E24" s="159">
        <v>49800000</v>
      </c>
      <c r="F24" s="159">
        <v>49800000</v>
      </c>
      <c r="G24" s="160" t="s">
        <v>17</v>
      </c>
    </row>
    <row r="25" spans="2:7" x14ac:dyDescent="0.25">
      <c r="B25" s="156">
        <v>10102</v>
      </c>
      <c r="C25" s="157" t="s">
        <v>29</v>
      </c>
      <c r="D25" s="158"/>
      <c r="E25" s="159">
        <v>180000000</v>
      </c>
      <c r="F25" s="159">
        <v>180000000</v>
      </c>
      <c r="G25" s="160" t="s">
        <v>17</v>
      </c>
    </row>
    <row r="26" spans="2:7" x14ac:dyDescent="0.25">
      <c r="B26" s="156">
        <v>10103</v>
      </c>
      <c r="C26" s="157" t="s">
        <v>30</v>
      </c>
      <c r="D26" s="158"/>
      <c r="E26" s="159">
        <v>972000</v>
      </c>
      <c r="F26" s="159">
        <v>972000</v>
      </c>
      <c r="G26" s="160" t="s">
        <v>17</v>
      </c>
    </row>
    <row r="27" spans="2:7" ht="38.25" x14ac:dyDescent="0.25">
      <c r="B27" s="156">
        <v>10104</v>
      </c>
      <c r="C27" s="161" t="s">
        <v>31</v>
      </c>
      <c r="D27" s="162"/>
      <c r="E27" s="163">
        <v>33443000</v>
      </c>
      <c r="F27" s="163">
        <v>33443000</v>
      </c>
      <c r="G27" s="160" t="s">
        <v>113</v>
      </c>
    </row>
    <row r="28" spans="2:7" x14ac:dyDescent="0.25">
      <c r="B28" s="156">
        <v>10105</v>
      </c>
      <c r="C28" s="157" t="s">
        <v>32</v>
      </c>
      <c r="D28" s="158"/>
      <c r="E28" s="159">
        <v>21000000</v>
      </c>
      <c r="F28" s="159">
        <v>21000000</v>
      </c>
      <c r="G28" s="160" t="s">
        <v>17</v>
      </c>
    </row>
    <row r="29" spans="2:7" ht="38.25" x14ac:dyDescent="0.25">
      <c r="B29" s="156">
        <v>10106</v>
      </c>
      <c r="C29" s="161" t="s">
        <v>33</v>
      </c>
      <c r="D29" s="162"/>
      <c r="E29" s="163">
        <v>5000000</v>
      </c>
      <c r="F29" s="163">
        <v>5000000</v>
      </c>
      <c r="G29" s="160" t="s">
        <v>17</v>
      </c>
    </row>
    <row r="30" spans="2:7" x14ac:dyDescent="0.25">
      <c r="B30" s="156">
        <v>10190</v>
      </c>
      <c r="C30" s="157" t="s">
        <v>34</v>
      </c>
      <c r="D30" s="158"/>
      <c r="E30" s="159">
        <v>12600000</v>
      </c>
      <c r="F30" s="159">
        <v>12600000</v>
      </c>
      <c r="G30" s="160" t="s">
        <v>14</v>
      </c>
    </row>
    <row r="31" spans="2:7" x14ac:dyDescent="0.25">
      <c r="B31" s="156">
        <v>10191</v>
      </c>
      <c r="C31" s="157" t="s">
        <v>35</v>
      </c>
      <c r="D31" s="158"/>
      <c r="E31" s="159">
        <v>14400000</v>
      </c>
      <c r="F31" s="159">
        <v>14400000</v>
      </c>
      <c r="G31" s="160" t="s">
        <v>14</v>
      </c>
    </row>
    <row r="32" spans="2:7" x14ac:dyDescent="0.25">
      <c r="B32" s="126">
        <v>103</v>
      </c>
      <c r="C32" s="135" t="s">
        <v>36</v>
      </c>
      <c r="D32" s="136"/>
      <c r="E32" s="164">
        <f>E33</f>
        <v>10000000</v>
      </c>
      <c r="F32" s="164">
        <f>F33</f>
        <v>10000000</v>
      </c>
      <c r="G32" s="155"/>
    </row>
    <row r="33" spans="2:7" x14ac:dyDescent="0.25">
      <c r="B33" s="165">
        <v>10393</v>
      </c>
      <c r="C33" s="165" t="s">
        <v>37</v>
      </c>
      <c r="D33" s="165"/>
      <c r="E33" s="166">
        <v>10000000</v>
      </c>
      <c r="F33" s="166">
        <v>10000000</v>
      </c>
      <c r="G33" s="167" t="s">
        <v>12</v>
      </c>
    </row>
    <row r="34" spans="2:7" x14ac:dyDescent="0.25">
      <c r="B34" s="168"/>
      <c r="C34" s="169"/>
      <c r="D34" s="169"/>
      <c r="E34" s="170"/>
      <c r="F34" s="170"/>
      <c r="G34" s="169"/>
    </row>
    <row r="35" spans="2:7" ht="16.5" x14ac:dyDescent="0.35">
      <c r="B35" s="147">
        <v>2</v>
      </c>
      <c r="C35" s="148" t="s">
        <v>38</v>
      </c>
      <c r="D35" s="171"/>
      <c r="E35" s="172">
        <f>E36+E39+E46+E50</f>
        <v>345432700</v>
      </c>
      <c r="F35" s="172">
        <f>F36+F39+F46+F50</f>
        <v>345432700</v>
      </c>
      <c r="G35" s="151"/>
    </row>
    <row r="36" spans="2:7" x14ac:dyDescent="0.25">
      <c r="B36" s="126">
        <v>201</v>
      </c>
      <c r="C36" s="135" t="s">
        <v>39</v>
      </c>
      <c r="D36" s="158"/>
      <c r="E36" s="137">
        <f>E37+E38</f>
        <v>41200000</v>
      </c>
      <c r="F36" s="137">
        <f>F37+F38</f>
        <v>41200000</v>
      </c>
      <c r="G36" s="155"/>
    </row>
    <row r="37" spans="2:7" x14ac:dyDescent="0.25">
      <c r="B37" s="156">
        <v>20101</v>
      </c>
      <c r="C37" s="157" t="s">
        <v>40</v>
      </c>
      <c r="D37" s="173"/>
      <c r="E37" s="174">
        <v>17200000</v>
      </c>
      <c r="F37" s="174">
        <v>17200000</v>
      </c>
      <c r="G37" s="155" t="s">
        <v>12</v>
      </c>
    </row>
    <row r="38" spans="2:7" x14ac:dyDescent="0.25">
      <c r="B38" s="156">
        <v>20190</v>
      </c>
      <c r="C38" s="157" t="s">
        <v>114</v>
      </c>
      <c r="D38" s="173"/>
      <c r="E38" s="174">
        <v>24000000</v>
      </c>
      <c r="F38" s="174">
        <v>24000000</v>
      </c>
      <c r="G38" s="155" t="s">
        <v>12</v>
      </c>
    </row>
    <row r="39" spans="2:7" x14ac:dyDescent="0.25">
      <c r="B39" s="126">
        <v>202</v>
      </c>
      <c r="C39" s="135" t="s">
        <v>41</v>
      </c>
      <c r="D39" s="158"/>
      <c r="E39" s="137">
        <f>SUM(E40:E45)</f>
        <v>74591500</v>
      </c>
      <c r="F39" s="137">
        <f>SUM(F40:F45)</f>
        <v>74591500</v>
      </c>
      <c r="G39" s="155" t="s">
        <v>12</v>
      </c>
    </row>
    <row r="40" spans="2:7" x14ac:dyDescent="0.25">
      <c r="B40" s="156">
        <v>20202</v>
      </c>
      <c r="C40" s="157" t="s">
        <v>42</v>
      </c>
      <c r="D40" s="158"/>
      <c r="E40" s="174">
        <v>40454000</v>
      </c>
      <c r="F40" s="174">
        <v>40454000</v>
      </c>
      <c r="G40" s="155" t="s">
        <v>12</v>
      </c>
    </row>
    <row r="41" spans="2:7" x14ac:dyDescent="0.25">
      <c r="B41" s="156">
        <v>20204</v>
      </c>
      <c r="C41" s="157" t="s">
        <v>43</v>
      </c>
      <c r="D41" s="158"/>
      <c r="E41" s="174">
        <v>14110000</v>
      </c>
      <c r="F41" s="174">
        <v>14110000</v>
      </c>
      <c r="G41" s="155" t="s">
        <v>12</v>
      </c>
    </row>
    <row r="42" spans="2:7" x14ac:dyDescent="0.25">
      <c r="B42" s="156">
        <v>20204</v>
      </c>
      <c r="C42" s="157" t="s">
        <v>115</v>
      </c>
      <c r="D42" s="158"/>
      <c r="E42" s="174">
        <v>3082500</v>
      </c>
      <c r="F42" s="174">
        <v>3082500</v>
      </c>
      <c r="G42" s="155" t="s">
        <v>12</v>
      </c>
    </row>
    <row r="43" spans="2:7" x14ac:dyDescent="0.25">
      <c r="B43" s="156">
        <v>20291</v>
      </c>
      <c r="C43" s="157" t="s">
        <v>44</v>
      </c>
      <c r="D43" s="158"/>
      <c r="E43" s="174">
        <v>6965000</v>
      </c>
      <c r="F43" s="174">
        <v>6965000</v>
      </c>
      <c r="G43" s="155" t="s">
        <v>12</v>
      </c>
    </row>
    <row r="44" spans="2:7" x14ac:dyDescent="0.25">
      <c r="B44" s="156">
        <v>20295</v>
      </c>
      <c r="C44" s="157" t="s">
        <v>45</v>
      </c>
      <c r="D44" s="173"/>
      <c r="E44" s="174">
        <v>1680000</v>
      </c>
      <c r="F44" s="174">
        <v>1680000</v>
      </c>
      <c r="G44" s="155" t="s">
        <v>12</v>
      </c>
    </row>
    <row r="45" spans="2:7" x14ac:dyDescent="0.25">
      <c r="B45" s="156">
        <v>20296</v>
      </c>
      <c r="C45" s="157" t="s">
        <v>46</v>
      </c>
      <c r="D45" s="158"/>
      <c r="E45" s="174">
        <v>8300000</v>
      </c>
      <c r="F45" s="174">
        <v>8300000</v>
      </c>
      <c r="G45" s="155" t="s">
        <v>12</v>
      </c>
    </row>
    <row r="46" spans="2:7" x14ac:dyDescent="0.25">
      <c r="B46" s="126">
        <v>203</v>
      </c>
      <c r="C46" s="135" t="s">
        <v>47</v>
      </c>
      <c r="D46" s="158"/>
      <c r="E46" s="137">
        <f>SUM(E47:E48)</f>
        <v>225591200</v>
      </c>
      <c r="F46" s="137">
        <f>SUM(F47:F48)</f>
        <v>225591200</v>
      </c>
      <c r="G46" s="155"/>
    </row>
    <row r="47" spans="2:7" x14ac:dyDescent="0.25">
      <c r="B47" s="156">
        <v>20314</v>
      </c>
      <c r="C47" s="175" t="s">
        <v>48</v>
      </c>
      <c r="D47" s="158"/>
      <c r="E47" s="134">
        <v>150591200</v>
      </c>
      <c r="F47" s="134">
        <v>150591200</v>
      </c>
      <c r="G47" s="155" t="s">
        <v>12</v>
      </c>
    </row>
    <row r="48" spans="2:7" x14ac:dyDescent="0.25">
      <c r="B48" s="156">
        <v>20314</v>
      </c>
      <c r="C48" s="175" t="s">
        <v>116</v>
      </c>
      <c r="D48" s="158"/>
      <c r="E48" s="134">
        <v>75000000</v>
      </c>
      <c r="F48" s="134">
        <v>75000000</v>
      </c>
      <c r="G48" s="155" t="s">
        <v>117</v>
      </c>
    </row>
    <row r="49" spans="2:7" x14ac:dyDescent="0.25">
      <c r="B49" s="156"/>
      <c r="C49" s="175" t="s">
        <v>122</v>
      </c>
      <c r="D49" s="158"/>
      <c r="E49" s="134"/>
      <c r="F49" s="134"/>
      <c r="G49" s="155"/>
    </row>
    <row r="50" spans="2:7" x14ac:dyDescent="0.25">
      <c r="B50" s="126">
        <v>206</v>
      </c>
      <c r="C50" s="135" t="s">
        <v>50</v>
      </c>
      <c r="D50" s="158"/>
      <c r="E50" s="137">
        <f>SUM(E51:E52)</f>
        <v>4050000</v>
      </c>
      <c r="F50" s="137">
        <f>SUM(F51:F52)</f>
        <v>4050000</v>
      </c>
      <c r="G50" s="155"/>
    </row>
    <row r="51" spans="2:7" x14ac:dyDescent="0.25">
      <c r="B51" s="156">
        <v>20603</v>
      </c>
      <c r="C51" s="157" t="s">
        <v>51</v>
      </c>
      <c r="D51" s="158"/>
      <c r="E51" s="174">
        <v>3000000</v>
      </c>
      <c r="F51" s="174">
        <v>3000000</v>
      </c>
      <c r="G51" s="155" t="s">
        <v>12</v>
      </c>
    </row>
    <row r="52" spans="2:7" x14ac:dyDescent="0.25">
      <c r="B52" s="156">
        <v>20699</v>
      </c>
      <c r="C52" s="157" t="s">
        <v>52</v>
      </c>
      <c r="D52" s="173"/>
      <c r="E52" s="174">
        <v>1050000</v>
      </c>
      <c r="F52" s="174">
        <v>1050000</v>
      </c>
      <c r="G52" s="155" t="s">
        <v>12</v>
      </c>
    </row>
    <row r="53" spans="2:7" x14ac:dyDescent="0.25">
      <c r="B53" s="168"/>
      <c r="C53" s="169"/>
      <c r="D53" s="169"/>
      <c r="E53" s="170"/>
      <c r="F53" s="170"/>
      <c r="G53" s="169"/>
    </row>
    <row r="54" spans="2:7" ht="16.5" x14ac:dyDescent="0.35">
      <c r="B54" s="147">
        <v>3</v>
      </c>
      <c r="C54" s="148" t="s">
        <v>53</v>
      </c>
      <c r="D54" s="171"/>
      <c r="E54" s="172">
        <f>E55</f>
        <v>30665000</v>
      </c>
      <c r="F54" s="172">
        <f>F55</f>
        <v>30665000</v>
      </c>
      <c r="G54" s="151"/>
    </row>
    <row r="55" spans="2:7" x14ac:dyDescent="0.25">
      <c r="B55" s="126">
        <v>304</v>
      </c>
      <c r="C55" s="135" t="s">
        <v>54</v>
      </c>
      <c r="D55" s="173"/>
      <c r="E55" s="137">
        <f>SUM(D56:E62)</f>
        <v>30665000</v>
      </c>
      <c r="F55" s="137">
        <f>SUM(F56:F62)</f>
        <v>30665000</v>
      </c>
      <c r="G55" s="155"/>
    </row>
    <row r="56" spans="2:7" x14ac:dyDescent="0.25">
      <c r="B56" s="156">
        <v>30402</v>
      </c>
      <c r="C56" s="157" t="s">
        <v>55</v>
      </c>
      <c r="D56" s="173"/>
      <c r="E56" s="174">
        <v>4000000</v>
      </c>
      <c r="F56" s="174">
        <v>4000000</v>
      </c>
      <c r="G56" s="160" t="s">
        <v>17</v>
      </c>
    </row>
    <row r="57" spans="2:7" x14ac:dyDescent="0.25">
      <c r="B57" s="156">
        <v>30403</v>
      </c>
      <c r="C57" s="157" t="s">
        <v>56</v>
      </c>
      <c r="D57" s="173"/>
      <c r="E57" s="174">
        <v>4040000</v>
      </c>
      <c r="F57" s="174">
        <v>4040000</v>
      </c>
      <c r="G57" s="160" t="s">
        <v>17</v>
      </c>
    </row>
    <row r="58" spans="2:7" x14ac:dyDescent="0.25">
      <c r="B58" s="156">
        <v>30490</v>
      </c>
      <c r="C58" s="157" t="s">
        <v>57</v>
      </c>
      <c r="D58" s="173"/>
      <c r="E58" s="174">
        <v>2000000</v>
      </c>
      <c r="F58" s="174">
        <v>2000000</v>
      </c>
      <c r="G58" s="160" t="s">
        <v>17</v>
      </c>
    </row>
    <row r="59" spans="2:7" x14ac:dyDescent="0.25">
      <c r="B59" s="156">
        <v>30491</v>
      </c>
      <c r="C59" s="157" t="s">
        <v>58</v>
      </c>
      <c r="D59" s="173"/>
      <c r="E59" s="174">
        <v>10125000</v>
      </c>
      <c r="F59" s="174">
        <v>10125000</v>
      </c>
      <c r="G59" s="160" t="s">
        <v>17</v>
      </c>
    </row>
    <row r="60" spans="2:7" x14ac:dyDescent="0.25">
      <c r="B60" s="156">
        <v>30492</v>
      </c>
      <c r="C60" s="157" t="s">
        <v>59</v>
      </c>
      <c r="D60" s="173"/>
      <c r="E60" s="174">
        <v>2500000</v>
      </c>
      <c r="F60" s="174">
        <v>2500000</v>
      </c>
      <c r="G60" s="160" t="s">
        <v>17</v>
      </c>
    </row>
    <row r="61" spans="2:7" x14ac:dyDescent="0.25">
      <c r="B61" s="156">
        <v>30493</v>
      </c>
      <c r="C61" s="157" t="s">
        <v>60</v>
      </c>
      <c r="D61" s="173"/>
      <c r="E61" s="174">
        <v>5000000</v>
      </c>
      <c r="F61" s="174">
        <v>5000000</v>
      </c>
      <c r="G61" s="160" t="s">
        <v>22</v>
      </c>
    </row>
    <row r="62" spans="2:7" x14ac:dyDescent="0.25">
      <c r="B62" s="165">
        <v>30494</v>
      </c>
      <c r="C62" s="139" t="s">
        <v>61</v>
      </c>
      <c r="D62" s="176"/>
      <c r="E62" s="177">
        <v>3000000</v>
      </c>
      <c r="F62" s="177">
        <v>3000000</v>
      </c>
      <c r="G62" s="178" t="s">
        <v>17</v>
      </c>
    </row>
    <row r="63" spans="2:7" x14ac:dyDescent="0.25">
      <c r="B63" s="168"/>
      <c r="C63" s="169"/>
      <c r="D63" s="169"/>
      <c r="E63" s="170"/>
      <c r="F63" s="170"/>
      <c r="G63" s="169"/>
    </row>
    <row r="64" spans="2:7" ht="16.5" x14ac:dyDescent="0.35">
      <c r="B64" s="147">
        <v>4</v>
      </c>
      <c r="C64" s="148" t="s">
        <v>62</v>
      </c>
      <c r="D64" s="179"/>
      <c r="E64" s="172">
        <f>+E65+E68+E70</f>
        <v>60211200</v>
      </c>
      <c r="F64" s="172">
        <f>+F65+F68+F70</f>
        <v>60211200</v>
      </c>
      <c r="G64" s="151"/>
    </row>
    <row r="65" spans="2:7" x14ac:dyDescent="0.25">
      <c r="B65" s="126">
        <v>403</v>
      </c>
      <c r="C65" s="135" t="s">
        <v>63</v>
      </c>
      <c r="D65" s="173"/>
      <c r="E65" s="137">
        <f>SUM(E66:E67)</f>
        <v>53211200</v>
      </c>
      <c r="F65" s="137">
        <f>SUM(F66:F67)</f>
        <v>53211200</v>
      </c>
      <c r="G65" s="155"/>
    </row>
    <row r="66" spans="2:7" x14ac:dyDescent="0.25">
      <c r="B66" s="156">
        <v>40302</v>
      </c>
      <c r="C66" s="157" t="s">
        <v>64</v>
      </c>
      <c r="D66" s="173"/>
      <c r="E66" s="174">
        <v>12260000</v>
      </c>
      <c r="F66" s="174">
        <v>12260000</v>
      </c>
      <c r="G66" s="155" t="s">
        <v>12</v>
      </c>
    </row>
    <row r="67" spans="2:7" x14ac:dyDescent="0.25">
      <c r="B67" s="156">
        <v>40390</v>
      </c>
      <c r="C67" s="230" t="s">
        <v>65</v>
      </c>
      <c r="D67" s="231"/>
      <c r="E67" s="174">
        <v>40951200</v>
      </c>
      <c r="F67" s="174">
        <v>40951200</v>
      </c>
      <c r="G67" s="155" t="s">
        <v>12</v>
      </c>
    </row>
    <row r="68" spans="2:7" x14ac:dyDescent="0.25">
      <c r="B68" s="126">
        <v>404</v>
      </c>
      <c r="C68" s="135" t="s">
        <v>66</v>
      </c>
      <c r="D68" s="173"/>
      <c r="E68" s="137">
        <f>SUM(E69:E69)</f>
        <v>5000000</v>
      </c>
      <c r="F68" s="137">
        <f>SUM(F69:F69)</f>
        <v>5000000</v>
      </c>
      <c r="G68" s="155"/>
    </row>
    <row r="69" spans="2:7" x14ac:dyDescent="0.25">
      <c r="B69" s="156">
        <v>40401</v>
      </c>
      <c r="C69" s="157" t="s">
        <v>118</v>
      </c>
      <c r="D69" s="173"/>
      <c r="E69" s="174">
        <v>5000000</v>
      </c>
      <c r="F69" s="174">
        <v>5000000</v>
      </c>
      <c r="G69" s="155" t="s">
        <v>12</v>
      </c>
    </row>
    <row r="70" spans="2:7" x14ac:dyDescent="0.25">
      <c r="B70" s="126">
        <v>406</v>
      </c>
      <c r="C70" s="135" t="s">
        <v>67</v>
      </c>
      <c r="D70" s="173"/>
      <c r="E70" s="137">
        <f>SUM(E71:E71)</f>
        <v>2000000</v>
      </c>
      <c r="F70" s="137">
        <f>SUM(F71:F71)</f>
        <v>2000000</v>
      </c>
      <c r="G70" s="155"/>
    </row>
    <row r="71" spans="2:7" x14ac:dyDescent="0.25">
      <c r="B71" s="156">
        <v>40699</v>
      </c>
      <c r="C71" s="157" t="s">
        <v>119</v>
      </c>
      <c r="D71" s="173"/>
      <c r="E71" s="174">
        <v>2000000</v>
      </c>
      <c r="F71" s="174">
        <v>2000000</v>
      </c>
      <c r="G71" s="155" t="s">
        <v>12</v>
      </c>
    </row>
    <row r="72" spans="2:7" x14ac:dyDescent="0.25">
      <c r="B72" s="168"/>
      <c r="C72" s="169"/>
      <c r="D72" s="169"/>
      <c r="E72" s="170"/>
      <c r="F72" s="170"/>
      <c r="G72" s="169"/>
    </row>
    <row r="73" spans="2:7" ht="16.5" x14ac:dyDescent="0.35">
      <c r="B73" s="147">
        <v>5</v>
      </c>
      <c r="C73" s="148" t="s">
        <v>68</v>
      </c>
      <c r="D73" s="179"/>
      <c r="E73" s="172">
        <f>SUM(E75:E77)</f>
        <v>433972480</v>
      </c>
      <c r="F73" s="172">
        <f>SUM(F75:F77)</f>
        <v>433972480</v>
      </c>
      <c r="G73" s="151"/>
    </row>
    <row r="74" spans="2:7" x14ac:dyDescent="0.25">
      <c r="B74" s="126">
        <v>501</v>
      </c>
      <c r="C74" s="135" t="s">
        <v>69</v>
      </c>
      <c r="D74" s="173"/>
      <c r="E74" s="174"/>
      <c r="F74" s="174"/>
      <c r="G74" s="155"/>
    </row>
    <row r="75" spans="2:7" x14ac:dyDescent="0.25">
      <c r="B75" s="156">
        <v>50101</v>
      </c>
      <c r="C75" s="157" t="s">
        <v>70</v>
      </c>
      <c r="D75" s="173"/>
      <c r="E75" s="174">
        <v>91972480</v>
      </c>
      <c r="F75" s="174">
        <v>91972480</v>
      </c>
      <c r="G75" s="155" t="s">
        <v>12</v>
      </c>
    </row>
    <row r="76" spans="2:7" x14ac:dyDescent="0.25">
      <c r="B76" s="126">
        <v>503</v>
      </c>
      <c r="C76" s="135" t="s">
        <v>73</v>
      </c>
      <c r="D76" s="173"/>
      <c r="E76" s="174"/>
      <c r="F76" s="174"/>
      <c r="G76" s="155"/>
    </row>
    <row r="77" spans="2:7" x14ac:dyDescent="0.25">
      <c r="B77" s="165">
        <v>50301</v>
      </c>
      <c r="C77" s="139" t="s">
        <v>74</v>
      </c>
      <c r="D77" s="176"/>
      <c r="E77" s="177">
        <v>342000000</v>
      </c>
      <c r="F77" s="177">
        <v>342000000</v>
      </c>
      <c r="G77" s="167" t="s">
        <v>12</v>
      </c>
    </row>
    <row r="78" spans="2:7" x14ac:dyDescent="0.25">
      <c r="B78" s="144"/>
      <c r="C78" s="144"/>
      <c r="D78" s="180"/>
      <c r="E78" s="181"/>
      <c r="F78" s="181"/>
      <c r="G78" s="146"/>
    </row>
    <row r="79" spans="2:7" x14ac:dyDescent="0.25">
      <c r="B79" s="182" t="s">
        <v>75</v>
      </c>
      <c r="C79" s="183"/>
      <c r="D79" s="183"/>
      <c r="E79" s="184">
        <f>E22+E35+E54+E64+E73</f>
        <v>1197496380</v>
      </c>
      <c r="F79" s="184">
        <f>F22+F35+F54+F64+F73</f>
        <v>1197496380</v>
      </c>
      <c r="G79" s="185"/>
    </row>
    <row r="80" spans="2:7" x14ac:dyDescent="0.25">
      <c r="B80" s="186" t="s">
        <v>76</v>
      </c>
      <c r="C80" s="186"/>
      <c r="D80" s="187"/>
      <c r="E80" s="188">
        <v>21660380</v>
      </c>
      <c r="F80" s="188">
        <v>21660380</v>
      </c>
      <c r="G80" s="185"/>
    </row>
    <row r="81" spans="2:7" x14ac:dyDescent="0.25">
      <c r="B81" s="168"/>
      <c r="C81" s="169"/>
      <c r="D81" s="169"/>
      <c r="E81" s="170"/>
      <c r="F81" s="170"/>
      <c r="G81" s="169"/>
    </row>
    <row r="82" spans="2:7" x14ac:dyDescent="0.25">
      <c r="B82" s="207"/>
      <c r="C82" s="147" t="s">
        <v>77</v>
      </c>
      <c r="D82" s="207"/>
      <c r="E82" s="191"/>
      <c r="F82" s="191"/>
      <c r="G82" s="192"/>
    </row>
    <row r="83" spans="2:7" x14ac:dyDescent="0.25">
      <c r="B83" s="126">
        <v>61</v>
      </c>
      <c r="C83" s="126" t="s">
        <v>78</v>
      </c>
      <c r="D83" s="160"/>
      <c r="E83" s="195">
        <f>E84</f>
        <v>22487954</v>
      </c>
      <c r="F83" s="195">
        <f>F84</f>
        <v>22487954</v>
      </c>
      <c r="G83" s="130"/>
    </row>
    <row r="84" spans="2:7" x14ac:dyDescent="0.25">
      <c r="B84" s="156">
        <v>611</v>
      </c>
      <c r="C84" s="156" t="s">
        <v>79</v>
      </c>
      <c r="D84" s="160"/>
      <c r="E84" s="197">
        <f>SUM(E85:E88)</f>
        <v>22487954</v>
      </c>
      <c r="F84" s="197">
        <f>SUM(F85:F88)</f>
        <v>22487954</v>
      </c>
      <c r="G84" s="130"/>
    </row>
    <row r="85" spans="2:7" x14ac:dyDescent="0.25">
      <c r="B85" s="156">
        <v>61101</v>
      </c>
      <c r="C85" s="156" t="s">
        <v>80</v>
      </c>
      <c r="D85" s="156"/>
      <c r="E85" s="197">
        <v>21660380</v>
      </c>
      <c r="F85" s="197">
        <v>21660380</v>
      </c>
      <c r="G85" s="130"/>
    </row>
    <row r="86" spans="2:7" x14ac:dyDescent="0.25">
      <c r="B86" s="156">
        <v>61102</v>
      </c>
      <c r="C86" s="156" t="s">
        <v>81</v>
      </c>
      <c r="D86" s="156"/>
      <c r="E86" s="197">
        <v>427246</v>
      </c>
      <c r="F86" s="197">
        <v>427246</v>
      </c>
      <c r="G86" s="130"/>
    </row>
    <row r="87" spans="2:7" x14ac:dyDescent="0.25">
      <c r="B87" s="156">
        <v>61103</v>
      </c>
      <c r="C87" s="156" t="s">
        <v>82</v>
      </c>
      <c r="D87" s="156"/>
      <c r="E87" s="197">
        <v>129860</v>
      </c>
      <c r="F87" s="197">
        <v>129860</v>
      </c>
      <c r="G87" s="130"/>
    </row>
    <row r="88" spans="2:7" x14ac:dyDescent="0.25">
      <c r="B88" s="208">
        <v>61107</v>
      </c>
      <c r="C88" s="208" t="s">
        <v>83</v>
      </c>
      <c r="D88" s="208"/>
      <c r="E88" s="209">
        <v>270468</v>
      </c>
      <c r="F88" s="209">
        <v>270468</v>
      </c>
      <c r="G88" s="210"/>
    </row>
    <row r="89" spans="2:7" x14ac:dyDescent="0.25">
      <c r="B89" s="211"/>
      <c r="C89" s="212" t="s">
        <v>84</v>
      </c>
      <c r="D89" s="213"/>
      <c r="E89" s="214">
        <f>E83</f>
        <v>22487954</v>
      </c>
      <c r="F89" s="214">
        <f>F83</f>
        <v>22487954</v>
      </c>
      <c r="G89" s="215"/>
    </row>
    <row r="90" spans="2:7" x14ac:dyDescent="0.25">
      <c r="B90" s="211"/>
      <c r="C90" s="212" t="s">
        <v>85</v>
      </c>
      <c r="D90" s="213"/>
      <c r="E90" s="214">
        <v>827574</v>
      </c>
      <c r="F90" s="214">
        <v>827574</v>
      </c>
      <c r="G90" s="215"/>
    </row>
    <row r="91" spans="2:7" ht="16.5" x14ac:dyDescent="0.3">
      <c r="B91" s="204"/>
      <c r="C91" s="205"/>
      <c r="D91" s="205"/>
      <c r="E91" s="206"/>
      <c r="F91" s="205"/>
    </row>
    <row r="92" spans="2:7" ht="16.5" x14ac:dyDescent="0.3">
      <c r="B92" s="204"/>
      <c r="C92" s="206"/>
      <c r="D92" s="205"/>
      <c r="E92" s="206" t="s">
        <v>120</v>
      </c>
      <c r="F92" s="205"/>
    </row>
    <row r="93" spans="2:7" ht="16.5" x14ac:dyDescent="0.3">
      <c r="B93" s="204"/>
      <c r="C93" s="205"/>
      <c r="D93" s="205"/>
      <c r="E93" s="206" t="s">
        <v>86</v>
      </c>
      <c r="F93" s="205"/>
    </row>
    <row r="94" spans="2:7" ht="16.5" x14ac:dyDescent="0.3">
      <c r="B94" s="204"/>
      <c r="C94" s="205"/>
      <c r="D94" s="205"/>
      <c r="E94" s="206"/>
      <c r="F94" s="205"/>
    </row>
    <row r="95" spans="2:7" ht="16.5" x14ac:dyDescent="0.3">
      <c r="B95" s="204"/>
      <c r="C95" s="205"/>
      <c r="D95" s="205"/>
      <c r="E95" s="206" t="s">
        <v>112</v>
      </c>
      <c r="F95" s="205"/>
    </row>
    <row r="96" spans="2:7" ht="16.5" x14ac:dyDescent="0.3">
      <c r="B96" s="204"/>
      <c r="C96" s="205"/>
      <c r="D96" s="205"/>
      <c r="E96" s="206"/>
      <c r="F96" s="205"/>
    </row>
    <row r="97" spans="2:6" ht="16.5" x14ac:dyDescent="0.3">
      <c r="B97" s="204"/>
      <c r="C97" s="205"/>
      <c r="D97" s="205"/>
      <c r="E97" s="206"/>
      <c r="F97" s="205"/>
    </row>
    <row r="98" spans="2:6" x14ac:dyDescent="0.25">
      <c r="B98" s="76"/>
      <c r="C98" s="77"/>
      <c r="D98" s="77"/>
      <c r="E98" s="59"/>
    </row>
    <row r="99" spans="2:6" x14ac:dyDescent="0.25">
      <c r="B99" s="76"/>
      <c r="C99" s="77"/>
      <c r="D99" s="77"/>
      <c r="E99" s="59"/>
    </row>
  </sheetData>
  <mergeCells count="7">
    <mergeCell ref="C67:D67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3" max="3" width="47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apbdes 22</vt:lpstr>
      <vt:lpstr>realisasi 2021</vt:lpstr>
      <vt:lpstr>perubahan1</vt:lpstr>
      <vt:lpstr>Sheet2</vt:lpstr>
      <vt:lpstr>'apbdes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trenggulunan</dc:creator>
  <cp:lastModifiedBy>Lenovo</cp:lastModifiedBy>
  <dcterms:created xsi:type="dcterms:W3CDTF">2022-01-13T04:08:03Z</dcterms:created>
  <dcterms:modified xsi:type="dcterms:W3CDTF">2023-04-11T02:43:37Z</dcterms:modified>
</cp:coreProperties>
</file>